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železniční..." sheetId="2" r:id="rId2"/>
    <sheet name="VRN - VRN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železniční...'!$C$119:$K$189</definedName>
    <definedName name="_xlnm.Print_Area" localSheetId="1">'SO 01 - Oprava železniční...'!$C$4:$J$76,'SO 01 - Oprava železniční...'!$C$82:$J$101,'SO 01 - Oprava železniční...'!$C$107:$K$189</definedName>
    <definedName name="_xlnm.Print_Titles" localSheetId="1">'SO 01 - Oprava železniční...'!$119:$119</definedName>
    <definedName name="_xlnm._FilterDatabase" localSheetId="2" hidden="1">'VRN - VRN'!$C$116:$K$128</definedName>
    <definedName name="_xlnm.Print_Area" localSheetId="2">'VRN - VRN'!$C$4:$J$76,'VRN - VRN'!$C$82:$J$98,'VRN - VRN'!$C$104:$K$128</definedName>
    <definedName name="_xlnm.Print_Titles" localSheetId="2">'VRN - VRN'!$116:$116</definedName>
    <definedName name="_xlnm.Print_Area" localSheetId="3">'Seznam figur'!$C$4:$G$22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92"/>
  <c r="J17"/>
  <c r="J12"/>
  <c r="J89"/>
  <c r="E7"/>
  <c r="E107"/>
  <c i="2" r="J37"/>
  <c r="J36"/>
  <c i="1" r="AY95"/>
  <c i="2" r="J35"/>
  <c i="1" r="AX95"/>
  <c i="2"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85"/>
  <c i="1" r="L90"/>
  <c r="AM90"/>
  <c r="AM89"/>
  <c r="L89"/>
  <c r="AM87"/>
  <c r="L87"/>
  <c r="L85"/>
  <c r="L84"/>
  <c i="2" r="J183"/>
  <c r="J172"/>
  <c r="J144"/>
  <c r="BK134"/>
  <c r="J188"/>
  <c r="BK172"/>
  <c r="J160"/>
  <c r="BK142"/>
  <c r="BK125"/>
  <c r="BK166"/>
  <c r="J149"/>
  <c r="J186"/>
  <c r="J156"/>
  <c r="BK130"/>
  <c i="3" r="J126"/>
  <c r="BK126"/>
  <c r="J119"/>
  <c r="BK119"/>
  <c i="2" r="BK180"/>
  <c r="J176"/>
  <c r="BK147"/>
  <c r="J138"/>
  <c r="J132"/>
  <c r="BK123"/>
  <c r="BK176"/>
  <c r="BK163"/>
  <c r="J151"/>
  <c r="J127"/>
  <c r="J163"/>
  <c r="J147"/>
  <c r="J180"/>
  <c r="BK144"/>
  <c i="1" r="AS94"/>
  <c i="3" r="BK123"/>
  <c i="2" r="BK188"/>
  <c r="J178"/>
  <c r="J158"/>
  <c r="J140"/>
  <c r="J130"/>
  <c r="J125"/>
  <c r="BK169"/>
  <c r="BK156"/>
  <c r="BK138"/>
  <c r="J123"/>
  <c r="J154"/>
  <c r="BK140"/>
  <c r="BK183"/>
  <c r="BK149"/>
  <c r="BK186"/>
  <c r="BK160"/>
  <c r="J142"/>
  <c r="J136"/>
  <c r="BK127"/>
  <c r="BK178"/>
  <c r="J166"/>
  <c r="BK154"/>
  <c r="J134"/>
  <c r="J169"/>
  <c r="BK151"/>
  <c r="BK132"/>
  <c r="BK158"/>
  <c r="BK136"/>
  <c i="3" r="J123"/>
  <c r="J121"/>
  <c r="BK121"/>
  <c i="2" l="1" r="P122"/>
  <c r="P121"/>
  <c r="P120"/>
  <c i="1" r="AU95"/>
  <c i="2" r="P175"/>
  <c r="R122"/>
  <c r="R121"/>
  <c r="T175"/>
  <c r="BK122"/>
  <c r="J122"/>
  <c r="J98"/>
  <c r="T122"/>
  <c r="T121"/>
  <c r="T120"/>
  <c r="BK175"/>
  <c r="J175"/>
  <c r="J100"/>
  <c r="R175"/>
  <c i="3" r="BK118"/>
  <c r="J118"/>
  <c r="J97"/>
  <c r="P118"/>
  <c r="P117"/>
  <c i="1" r="AU96"/>
  <c i="3" r="R118"/>
  <c r="R117"/>
  <c r="T118"/>
  <c r="T117"/>
  <c i="2" r="BK171"/>
  <c r="J171"/>
  <c r="J99"/>
  <c i="3" r="F114"/>
  <c r="E85"/>
  <c r="J111"/>
  <c r="J113"/>
  <c r="BE121"/>
  <c r="BE123"/>
  <c r="BE126"/>
  <c r="BE119"/>
  <c i="2" r="J91"/>
  <c r="BE123"/>
  <c r="BE132"/>
  <c r="BE138"/>
  <c r="BE140"/>
  <c r="BE151"/>
  <c r="BE154"/>
  <c r="BE160"/>
  <c r="BE163"/>
  <c r="BE169"/>
  <c r="BE178"/>
  <c r="BE188"/>
  <c r="J89"/>
  <c r="E110"/>
  <c r="BE125"/>
  <c r="BE127"/>
  <c r="BE134"/>
  <c r="BE136"/>
  <c r="BE142"/>
  <c r="BE156"/>
  <c r="BE158"/>
  <c r="BE172"/>
  <c r="BE176"/>
  <c r="BE186"/>
  <c r="F92"/>
  <c r="BE130"/>
  <c r="BE144"/>
  <c r="BE147"/>
  <c r="BE180"/>
  <c r="BE183"/>
  <c r="BE149"/>
  <c r="BE166"/>
  <c r="F35"/>
  <c i="1" r="BB95"/>
  <c i="2" r="F36"/>
  <c i="1" r="BC95"/>
  <c i="3" r="F35"/>
  <c i="1" r="BB96"/>
  <c i="2" r="F34"/>
  <c i="1" r="BA95"/>
  <c i="2" r="F37"/>
  <c i="1" r="BD95"/>
  <c i="3" r="J34"/>
  <c i="1" r="AW96"/>
  <c i="2" r="J34"/>
  <c i="1" r="AW95"/>
  <c i="3" r="F34"/>
  <c i="1" r="BA96"/>
  <c i="3" r="F37"/>
  <c i="1" r="BD96"/>
  <c i="3" r="F36"/>
  <c i="1" r="BC96"/>
  <c i="2" l="1" r="R120"/>
  <c r="BK121"/>
  <c r="J121"/>
  <c r="J97"/>
  <c i="3" r="BK117"/>
  <c r="J117"/>
  <c r="J96"/>
  <c i="2" r="F33"/>
  <c i="1" r="AZ95"/>
  <c r="AU94"/>
  <c r="BC94"/>
  <c r="W32"/>
  <c r="BA94"/>
  <c r="AW94"/>
  <c r="AK30"/>
  <c i="3" r="F33"/>
  <c i="1" r="AZ96"/>
  <c i="3" r="J33"/>
  <c i="1" r="AV96"/>
  <c r="AT96"/>
  <c i="2" r="J33"/>
  <c i="1" r="AV95"/>
  <c r="AT95"/>
  <c r="BB94"/>
  <c r="W31"/>
  <c r="BD94"/>
  <c r="W33"/>
  <c i="2" l="1" r="BK120"/>
  <c r="J120"/>
  <c i="3" r="J30"/>
  <c i="1" r="AG96"/>
  <c i="2" r="J30"/>
  <c i="1" r="AG95"/>
  <c r="AY94"/>
  <c r="AZ94"/>
  <c r="W29"/>
  <c r="W30"/>
  <c r="AX94"/>
  <c i="3" l="1" r="J39"/>
  <c i="2" r="J39"/>
  <c r="J96"/>
  <c i="1" r="AN96"/>
  <c r="AN95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<sst xmlns="http://schemas.openxmlformats.org/spreadsheetml/2006/main">
  <si>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</si>
  <si>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</si>
  <si>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</si>
  <si>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</si>
  <si>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</si>
  <si>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{1ad7f249-2747-40ba-add5-c9d46824e7d2}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</si>
  <si>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</si>
  <si>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</si>
  <si>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</si>
  <si>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</si>
  <si>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</si>
  <si>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</si>
  <si>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</si>
  <si>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</si>
  <si>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2022_633190105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</si>
  <si>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</si>
  <si>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</si>
  <si>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trati v úseku Veselí nad Moravou - Uherský Ostroh</t>
  </si>
  <si>
    <t>KSO:</t>
  </si>
  <si>
    <t>CC-CZ:</t>
  </si>
  <si>
    <t>Místo:</t>
  </si>
  <si>
    <t>Veselí nad Moravou – Uherský Ostroh</t>
  </si>
  <si>
    <t>Datum:</t>
  </si>
  <si>
    <t>6. 9. 2022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</si>
  <si>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</si>
  <si>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</si>
  <si>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</si>
  <si>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</si>
  <si>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</si>
  <si>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</si>
  <si>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</si>
  <si>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</si>
  <si>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</si>
  <si>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</si>
  <si>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</si>
  <si>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</si>
  <si>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Jiří Vendel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</si>
  <si>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</si>
  <si>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</si>
  <si>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</si>
  <si>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</si>
  <si>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</si>
  <si>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</si>
  <si>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</si>
  <si>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</si>
  <si>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</si>
  <si>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</si>
  <si>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</si>
  <si>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</si>
  <si>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</si>
  <si>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</si>
  <si>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</si>
  <si>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</si>
  <si>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</si>
  <si>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</si>
  <si>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</si>
  <si>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</si>
  <si>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</si>
  <si>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</si>
  <si>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</si>
  <si>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</si>
  <si>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</si>
  <si>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</si>
  <si>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</si>
  <si>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</si>
  <si>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</si>
  <si>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</si>
  <si>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</si>
  <si>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</si>
  <si>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</si>
  <si>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</si>
  <si>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</si>
  <si>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</si>
  <si>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</si>
  <si>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</si>
  <si>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</si>
  <si>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</si>
  <si>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</si>
  <si>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</si>
  <si>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</si>
  <si>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</si>
  <si>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</si>
  <si>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</si>
  <si>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</si>
  <si>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železničního svršku v km 88,080 – 90,640</t>
  </si>
  <si>
    <t>STA</t>
  </si>
  <si>
    <t>1</t>
  </si>
  <si>
    <t>{974b4e55-eac4-431b-abb4-709f11e4291d}</t>
  </si>
  <si>
    <t>2</t>
  </si>
  <si>
    <t>VRN</t>
  </si>
  <si>
    <t>{e54fe204-7b95-4916-84cf-271a5fd080c8}</t>
  </si>
  <si>
    <t>kamenivo</t>
  </si>
  <si>
    <t>240</t>
  </si>
  <si>
    <t>výměna_kolejnic</t>
  </si>
  <si>
    <t>4320</t>
  </si>
  <si>
    <t>KRYCÍ LIST SOUPISU PRACÍ</t>
  </si>
  <si>
    <t>Objekt:</t>
  </si>
  <si>
    <t>SO 01 - Oprava železničního svršku v km 88,080 – 90,640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</si>
  <si>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</si>
  <si>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</si>
  <si>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</si>
  <si>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</si>
  <si>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</si>
  <si>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</si>
  <si>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</si>
  <si>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M - Práce a dodávky 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</si>
  <si>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</si>
  <si>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</si>
  <si>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</si>
  <si>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</si>
  <si>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</si>
  <si>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</si>
  <si>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</si>
  <si>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</si>
  <si>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</si>
  <si>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</si>
  <si>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</si>
  <si>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</si>
  <si>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</si>
  <si>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</si>
  <si>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</si>
  <si>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</si>
  <si>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</si>
  <si>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</si>
  <si>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</si>
  <si>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</si>
  <si>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5904005120</t>
  </si>
  <si>
    <t>Vysečení travního porostu strojně kolovou nebo kolejovou mechanizací s mulčovacím adaptérem</t>
  </si>
  <si>
    <t>ha</t>
  </si>
  <si>
    <t>Sborník UOŽI 01 2022</t>
  </si>
  <si>
    <t>4</t>
  </si>
  <si>
    <t>-1393007232</t>
  </si>
  <si>
    <t>PP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</si>
  <si>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</si>
  <si>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5904031010</t>
  </si>
  <si>
    <t>Odstranění smíšené vegetace strojně kolovou nebo kolejovou mechanizací s mulčovacím adaptérem o objemu křovin do 50 %</t>
  </si>
  <si>
    <t>-846396878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</si>
  <si>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</si>
  <si>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3</t>
  </si>
  <si>
    <t>5905105030</t>
  </si>
  <si>
    <t>Doplnění KL kamenivem souvisle strojně v koleji</t>
  </si>
  <si>
    <t>m3</t>
  </si>
  <si>
    <t>316964217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</si>
  <si>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</si>
  <si>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VV</t>
  </si>
  <si>
    <t>8*30</t>
  </si>
  <si>
    <t>5906015020</t>
  </si>
  <si>
    <t>Výměna pražce malou těžící mechanizací v KL otevřeném i zapuštěném pražec dřevěný příčný vystrojený</t>
  </si>
  <si>
    <t>kus</t>
  </si>
  <si>
    <t>-45838749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</si>
  <si>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</si>
  <si>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5906015120</t>
  </si>
  <si>
    <t>Výměna pražce malou těžící mechanizací v KL otevřeném i zapuštěném pražec betonový příčný vystrojený</t>
  </si>
  <si>
    <t>1766173100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</si>
  <si>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</si>
  <si>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</t>
  </si>
  <si>
    <t>5906050020</t>
  </si>
  <si>
    <t>Příplatek za obtížnost ruční výměny pražce betonový za dřevěný</t>
  </si>
  <si>
    <t>64</t>
  </si>
  <si>
    <t>658157807</t>
  </si>
  <si>
    <t>Příplatek za obtížnost ruční výměny pražce betonový za dřevěný. Poznámka: 1. V cenách jsou započteny náklady na manipulaci s pražci.</t>
  </si>
  <si>
    <t>7</t>
  </si>
  <si>
    <t>5906080115</t>
  </si>
  <si>
    <t>Vystrojení pražce betonového s podkladnicovým upevněním čtyři vrtule</t>
  </si>
  <si>
    <t>úl.pl.</t>
  </si>
  <si>
    <t>1802019271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</si>
  <si>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</si>
  <si>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8</t>
  </si>
  <si>
    <t>5906105010</t>
  </si>
  <si>
    <t>Demontáž pražce dřevěný</t>
  </si>
  <si>
    <t>1470061981</t>
  </si>
  <si>
    <t>Demontáž pražce dřevěný. Poznámka: 1. V cenách jsou započteny náklady na manipulaci, demontáž, odstrojení do součástí a uložení pražců.</t>
  </si>
  <si>
    <t>9</t>
  </si>
  <si>
    <t>5906105020</t>
  </si>
  <si>
    <t>Demontáž pražce betonový</t>
  </si>
  <si>
    <t>1908892637</t>
  </si>
  <si>
    <t>Demontáž pražce betonový. Poznámka: 1. V cenách jsou započteny náklady na manipulaci, demontáž, odstrojení do součástí a uložení pražců.</t>
  </si>
  <si>
    <t>10</t>
  </si>
  <si>
    <t>5907015006</t>
  </si>
  <si>
    <t>Ojedinělá výměna kolejnic stávající upevnění tvar UIC60, 60E2</t>
  </si>
  <si>
    <t>m</t>
  </si>
  <si>
    <t>-1949309300</t>
  </si>
  <si>
    <t>Ojedinělá výměna kolejnic stávající upevnění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</si>
  <si>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</si>
  <si>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5907025386</t>
  </si>
  <si>
    <t>Výměna kolejnicových pásů současně s výměnou kompletů a pryžové podložky tvar R65</t>
  </si>
  <si>
    <t>1325407043</t>
  </si>
  <si>
    <t>Výměna kolejnicových pásů současně s výměnou kompletů a pryžové podložky tvar R65.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</si>
  <si>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36*120</t>
  </si>
  <si>
    <t>12</t>
  </si>
  <si>
    <t>5907050110</t>
  </si>
  <si>
    <t>Dělení kolejnic kyslíkem soustavy UIC60 nebo R65</t>
  </si>
  <si>
    <t>2040820407</t>
  </si>
  <si>
    <t>Dělení kolejnic kyslíkem soustavy UIC60 nebo R65. Poznámka: 1. V cenách jsou započteny náklady na manipulaci, podložení, označení a provedení řezu kolejnice.</t>
  </si>
  <si>
    <t>13</t>
  </si>
  <si>
    <t>5908053210</t>
  </si>
  <si>
    <t>Výměna drobného kolejiva vrtule do pražce</t>
  </si>
  <si>
    <t>127124672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</si>
  <si>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</si>
  <si>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14</t>
  </si>
  <si>
    <t>5909032020</t>
  </si>
  <si>
    <t>Přesná úprava GPK koleje směrové a výškové uspořádání pražce betonové</t>
  </si>
  <si>
    <t>km</t>
  </si>
  <si>
    <t>2026611942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</si>
  <si>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</si>
  <si>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88,565-88,080+89,925-88,590+90,640-90,060</t>
  </si>
  <si>
    <t>5910015010R</t>
  </si>
  <si>
    <t>Odtavovací stykové svařování mobilní svářečkou kolejnic nových délky do 150 m tv. R65</t>
  </si>
  <si>
    <t>svar</t>
  </si>
  <si>
    <t>R-položka</t>
  </si>
  <si>
    <t>-484000160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</si>
  <si>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</si>
  <si>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</t>
  </si>
  <si>
    <t>5910020020</t>
  </si>
  <si>
    <t>Svařování kolejnic termitem plný předehřev standardní spára svar sériový tv. R65</t>
  </si>
  <si>
    <t>1267885432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</si>
  <si>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</si>
  <si>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</t>
  </si>
  <si>
    <t>5910020310</t>
  </si>
  <si>
    <t>Svařování kolejnic termitem plný předehřev standardní spára svar přechodový tv. R65/UIC60</t>
  </si>
  <si>
    <t>448539606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</si>
  <si>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</si>
  <si>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</si>
  <si>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>5910040020</t>
  </si>
  <si>
    <t>Umožnění volné dilatace kolejnice demontáž upevňovadel bez osazení kluzných podložek rozdělení pražců "d"</t>
  </si>
  <si>
    <t>1511654855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</si>
  <si>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</si>
  <si>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(16+16+10+10+50+50)*2</t>
  </si>
  <si>
    <t>19</t>
  </si>
  <si>
    <t>5910040120</t>
  </si>
  <si>
    <t>Umožnění volné dilatace kolejnice montáž upevňovadel bez odstranění kluzných podložek rozdělení pražců "d"</t>
  </si>
  <si>
    <t>-306007253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</si>
  <si>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</si>
  <si>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</si>
  <si>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5910040220</t>
  </si>
  <si>
    <t>Umožnění volné dilatace kolejnice bez demontáže nebo montáže upevňovadel s osazením a odstraněním kluzných podložek rozdělení pražců "d"</t>
  </si>
  <si>
    <t>1319468279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</si>
  <si>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</si>
  <si>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5918001010</t>
  </si>
  <si>
    <t>Ostatní práce při údržbě výkony prováděné pomocí mechanizace - rypadlem</t>
  </si>
  <si>
    <t>hod</t>
  </si>
  <si>
    <t>-621319884</t>
  </si>
  <si>
    <t>Ostatní práce při údržbě výkony prováděné pomocí mechanizace - rypadlem. Poznámka: 1. Cena je určena pro provedení prací, které nejsou součástí tohoto sborníku.</t>
  </si>
  <si>
    <t>M</t>
  </si>
  <si>
    <t>Práce a dodávky M</t>
  </si>
  <si>
    <t>22</t>
  </si>
  <si>
    <t>5955101005</t>
  </si>
  <si>
    <t>Kamenivo drcené štěrk frakce 31,5/63 třídy min. BII</t>
  </si>
  <si>
    <t>t</t>
  </si>
  <si>
    <t>-697498626</t>
  </si>
  <si>
    <t>kamenivo*1,7</t>
  </si>
  <si>
    <t>OST</t>
  </si>
  <si>
    <t>Ostatní</t>
  </si>
  <si>
    <t>23</t>
  </si>
  <si>
    <t>7592005076</t>
  </si>
  <si>
    <t>Montáž počítacího bodu počítače náprav ALCATEL SK30</t>
  </si>
  <si>
    <t>512</t>
  </si>
  <si>
    <t>-1630872158</t>
  </si>
  <si>
    <t>Montáž počítacího bodu počítače náprav ALCATEL SK30 - uložení a připevnění na určené místo, seřízení polohy, přezkoušení</t>
  </si>
  <si>
    <t>24</t>
  </si>
  <si>
    <t>7592007076</t>
  </si>
  <si>
    <t>Demontáž počítacího bodu počítače náprav ALCATEL SK30</t>
  </si>
  <si>
    <t>-940672775</t>
  </si>
  <si>
    <t>25</t>
  </si>
  <si>
    <t>9902300700</t>
  </si>
  <si>
    <t>Doprava jednosměrná (např. nakupovaného materiálu) mechanizací o nosnosti přes 3,5 t sypanin (kameniva, písku, suti, dlažebních kostek, atd.) do 100 km</t>
  </si>
  <si>
    <t>1628316208</t>
  </si>
  <si>
    <t>Doprava jednosměrná (např. nakupovaného materiálu) mechanizací o nosnosti přes 3,5 t sypanin (kameniva, písku, suti, dlažebních kostek, atd.) do 100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</si>
  <si>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26</t>
  </si>
  <si>
    <t>9902900400</t>
  </si>
  <si>
    <t>Složení objemnějšího kusového materiálu, vybouraných hmot</t>
  </si>
  <si>
    <t>1694701423</t>
  </si>
  <si>
    <t xml:space="preserve">Složení objemnějšího kusového materiálu, vybouraných hmot    Poznámka: 1. Ceny jsou určeny pro skládání materiálu z vlastních zásob objednatele. 2. V cenách jsou započteny náklady na přepravu materiálu na místo určení.</t>
  </si>
  <si>
    <t>výměna_kolejnic*0,06487 "složení a vývoz kolejnicových pásů dl. 120 m</t>
  </si>
  <si>
    <t>27</t>
  </si>
  <si>
    <t>9903100100</t>
  </si>
  <si>
    <t>Přeprava mechanizace na místo prováděných prací o hmotnosti do 12 t přes 50 do 100 km</t>
  </si>
  <si>
    <t>532692258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</si>
  <si>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</si>
  <si>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28</t>
  </si>
  <si>
    <t>9903200100</t>
  </si>
  <si>
    <t>Přeprava mechanizace na místo prováděných prací o hmotnosti přes 12 t přes 50 do 100 km</t>
  </si>
  <si>
    <t>106515663</t>
  </si>
  <si>
    <t xml:space="preserve">Přeprava mechanizace na místo prováděných prací o hmotnosti přes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</si>
  <si>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VRN - VRN</t>
  </si>
  <si>
    <t>VRN - Vedlejší rozpočtové náklady</t>
  </si>
  <si>
    <t>Vedlejší rozpočtové náklady</t>
  </si>
  <si>
    <t>024101401R</t>
  </si>
  <si>
    <t>Inženýrská činnost koordinační a kompletační činnost</t>
  </si>
  <si>
    <t>soubor</t>
  </si>
  <si>
    <t>1299867268</t>
  </si>
  <si>
    <t>031101021R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</si>
  <si>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</si>
  <si>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933787238</t>
  </si>
  <si>
    <t>033131001</t>
  </si>
  <si>
    <t>Provozní vlivy Organizační zajištění prací při zřizování a udržování BK kolejí a výhybek</t>
  </si>
  <si>
    <t>-1019238927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</si>
  <si>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</si>
  <si>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4320+304 "nové kolejnice + uvolnění</t>
  </si>
  <si>
    <t>034111001</t>
  </si>
  <si>
    <t>Další náklady na pracovníky Zákonné příplatky ke mzdě za práci o sobotách, nedělích a státem uznaných svátcích</t>
  </si>
  <si>
    <t>Kč/hod</t>
  </si>
  <si>
    <t>28140252</t>
  </si>
  <si>
    <t>8*8*5</t>
  </si>
  <si>
    <t>SEZNAM FIGUR</t>
  </si>
  <si>
    <t>Výměra</t>
  </si>
  <si>
    <t xml:space="preserve"> SO 01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</si>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</sst>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://www.pro-rozpocty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://www.pro-rozpocty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://www.pro-rozpocty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190500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341630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448310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448310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448310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448310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48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49</v>
      </c>
      <c r="U35" s="52"/>
      <c r="V35" s="52"/>
      <c r="W35" s="52"/>
      <c r="X35" s="54" t="s">
        <v>50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51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52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53</v>
      </c>
      <c r="AI60" s="40"/>
      <c r="AJ60" s="40"/>
      <c r="AK60" s="40"/>
      <c r="AL60" s="40"/>
      <c r="AM60" s="62" t="s">
        <v>54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55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56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53</v>
      </c>
      <c r="AI75" s="40"/>
      <c r="AJ75" s="40"/>
      <c r="AK75" s="40"/>
      <c r="AL75" s="40"/>
      <c r="AM75" s="62" t="s">
        <v>54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2022_633190105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trati v úseku Veselí nad Moravou - Uherský Ostroh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Veselí nad Moravou – Uherský Ostroh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6. 9. 2022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s.o.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58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Jiří Vendel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59</v>
      </c>
      <c r="D92" s="92"/>
      <c r="E92" s="92"/>
      <c r="F92" s="92"/>
      <c r="G92" s="92"/>
      <c r="H92" s="93"/>
      <c r="I92" s="94" t="s">
        <v>60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61</v>
      </c>
      <c r="AH92" s="92"/>
      <c r="AI92" s="92"/>
      <c r="AJ92" s="92"/>
      <c r="AK92" s="92"/>
      <c r="AL92" s="92"/>
      <c r="AM92" s="92"/>
      <c r="AN92" s="94" t="s">
        <v>62</v>
      </c>
      <c r="AO92" s="92"/>
      <c r="AP92" s="96"/>
      <c r="AQ92" s="97" t="s">
        <v>63</v>
      </c>
      <c r="AR92" s="42"/>
      <c r="AS92" s="98" t="s">
        <v>64</v>
      </c>
      <c r="AT92" s="99" t="s">
        <v>65</v>
      </c>
      <c r="AU92" s="99" t="s">
        <v>66</v>
      </c>
      <c r="AV92" s="99" t="s">
        <v>67</v>
      </c>
      <c r="AW92" s="99" t="s">
        <v>68</v>
      </c>
      <c r="AX92" s="99" t="s">
        <v>69</v>
      </c>
      <c r="AY92" s="99" t="s">
        <v>70</v>
      </c>
      <c r="AZ92" s="99" t="s">
        <v>71</v>
      </c>
      <c r="BA92" s="99" t="s">
        <v>72</v>
      </c>
      <c r="BB92" s="99" t="s">
        <v>73</v>
      </c>
      <c r="BC92" s="99" t="s">
        <v>74</v>
      </c>
      <c r="BD92" s="100" t="s">
        <v>75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76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77</v>
      </c>
      <c r="BT94" s="115" t="s">
        <v>78</v>
      </c>
      <c r="BU94" s="116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24.75" customHeight="1">
      <c r="A95" s="117" t="s">
        <v>82</v>
      </c>
      <c r="B95" s="118"/>
      <c r="C95" s="119"/>
      <c r="D95" s="120" t="s">
        <v>83</v>
      </c>
      <c r="E95" s="120"/>
      <c r="F95" s="120"/>
      <c r="G95" s="120"/>
      <c r="H95" s="120"/>
      <c r="I95" s="121"/>
      <c r="J95" s="120" t="s">
        <v>84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Oprava železniční...'!J30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85</v>
      </c>
      <c r="AR95" s="124"/>
      <c r="AS95" s="125">
        <v>0</v>
      </c>
      <c r="AT95" s="126">
        <f>ROUND(SUM(AV95:AW95),2)</f>
        <v>0</v>
      </c>
      <c r="AU95" s="127">
        <f>'SO 01 - Oprava železniční...'!P120</f>
        <v>0</v>
      </c>
      <c r="AV95" s="126">
        <f>'SO 01 - Oprava železniční...'!J33</f>
        <v>0</v>
      </c>
      <c r="AW95" s="126">
        <f>'SO 01 - Oprava železniční...'!J34</f>
        <v>0</v>
      </c>
      <c r="AX95" s="126">
        <f>'SO 01 - Oprava železniční...'!J35</f>
        <v>0</v>
      </c>
      <c r="AY95" s="126">
        <f>'SO 01 - Oprava železniční...'!J36</f>
        <v>0</v>
      </c>
      <c r="AZ95" s="126">
        <f>'SO 01 - Oprava železniční...'!F33</f>
        <v>0</v>
      </c>
      <c r="BA95" s="126">
        <f>'SO 01 - Oprava železniční...'!F34</f>
        <v>0</v>
      </c>
      <c r="BB95" s="126">
        <f>'SO 01 - Oprava železniční...'!F35</f>
        <v>0</v>
      </c>
      <c r="BC95" s="126">
        <f>'SO 01 - Oprava železniční...'!F36</f>
        <v>0</v>
      </c>
      <c r="BD95" s="128">
        <f>'SO 01 - Oprava železniční...'!F37</f>
        <v>0</v>
      </c>
      <c r="BE95" s="7"/>
      <c r="BT95" s="129" t="s">
        <v>86</v>
      </c>
      <c r="BV95" s="129" t="s">
        <v>80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16.5" customHeight="1">
      <c r="A96" s="117" t="s">
        <v>82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89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'VRN - VRN'!J30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85</v>
      </c>
      <c r="AR96" s="124"/>
      <c r="AS96" s="130">
        <v>0</v>
      </c>
      <c r="AT96" s="131">
        <f>ROUND(SUM(AV96:AW96),2)</f>
        <v>0</v>
      </c>
      <c r="AU96" s="132">
        <f>'VRN - VRN'!P117</f>
        <v>0</v>
      </c>
      <c r="AV96" s="131">
        <f>'VRN - VRN'!J33</f>
        <v>0</v>
      </c>
      <c r="AW96" s="131">
        <f>'VRN - VRN'!J34</f>
        <v>0</v>
      </c>
      <c r="AX96" s="131">
        <f>'VRN - VRN'!J35</f>
        <v>0</v>
      </c>
      <c r="AY96" s="131">
        <f>'VRN - VRN'!J36</f>
        <v>0</v>
      </c>
      <c r="AZ96" s="131">
        <f>'VRN - VRN'!F33</f>
        <v>0</v>
      </c>
      <c r="BA96" s="131">
        <f>'VRN - VRN'!F34</f>
        <v>0</v>
      </c>
      <c r="BB96" s="131">
        <f>'VRN - VRN'!F35</f>
        <v>0</v>
      </c>
      <c r="BC96" s="131">
        <f>'VRN - VRN'!F36</f>
        <v>0</v>
      </c>
      <c r="BD96" s="133">
        <f>'VRN - VRN'!F37</f>
        <v>0</v>
      </c>
      <c r="BE96" s="7"/>
      <c r="BT96" s="129" t="s">
        <v>86</v>
      </c>
      <c r="BV96" s="129" t="s">
        <v>80</v>
      </c>
      <c r="BW96" s="129" t="s">
        <v>90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6qo8GesWnpySVCVtUrc4rIx0hhrw8DNYteHBGz6f7AZx2tH8TBOBmQcnD852w5FCuhVdIDP49pY1oUTLG6W/tg==" hashValue="hGT181/tWOnIT81YM1ZMtU1JfAXQjOBT9ENA7IXyIES1ZT3OBvvzvL18M8Ra1orQWdNP/9RJeXO3ZvhjuoEUO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železniční...'!C2" display="/"/>
    <hyperlink ref="A96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  <c r="AZ2" s="134" t="s">
        <v>91</v>
      </c>
      <c r="BA2" s="134" t="s">
        <v>1</v>
      </c>
      <c r="BB2" s="134" t="s">
        <v>1</v>
      </c>
      <c r="BC2" s="134" t="s">
        <v>92</v>
      </c>
      <c r="BD2" s="13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88</v>
      </c>
      <c r="AZ3" s="134" t="s">
        <v>93</v>
      </c>
      <c r="BA3" s="134" t="s">
        <v>1</v>
      </c>
      <c r="BB3" s="134" t="s">
        <v>1</v>
      </c>
      <c r="BC3" s="134" t="s">
        <v>94</v>
      </c>
      <c r="BD3" s="134" t="s">
        <v>88</v>
      </c>
    </row>
    <row r="4" s="1" customFormat="1" ht="24.96" customHeight="1">
      <c r="B4" s="18"/>
      <c r="D4" s="137" t="s">
        <v>95</v>
      </c>
      <c r="L4" s="18"/>
      <c r="M4" s="138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Oprava trati v úseku Veselí nad Moravou - Uherský Ostroh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97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6. 9. 2022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">
        <v>27</v>
      </c>
      <c r="F15" s="36"/>
      <c r="G15" s="36"/>
      <c r="H15" s="36"/>
      <c r="I15" s="139" t="s">
        <v>28</v>
      </c>
      <c r="J15" s="142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30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32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28</v>
      </c>
      <c r="J21" s="142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35</v>
      </c>
      <c r="E23" s="36"/>
      <c r="F23" s="36"/>
      <c r="G23" s="36"/>
      <c r="H23" s="36"/>
      <c r="I23" s="139" t="s">
        <v>25</v>
      </c>
      <c r="J23" s="142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36</v>
      </c>
      <c r="F24" s="36"/>
      <c r="G24" s="36"/>
      <c r="H24" s="36"/>
      <c r="I24" s="139" t="s">
        <v>28</v>
      </c>
      <c r="J24" s="142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38</v>
      </c>
      <c r="E30" s="36"/>
      <c r="F30" s="36"/>
      <c r="G30" s="36"/>
      <c r="H30" s="36"/>
      <c r="I30" s="36"/>
      <c r="J30" s="150">
        <f>ROUND(J120,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40</v>
      </c>
      <c r="G32" s="36"/>
      <c r="H32" s="36"/>
      <c r="I32" s="151" t="s">
        <v>39</v>
      </c>
      <c r="J32" s="151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2" t="s">
        <v>42</v>
      </c>
      <c r="E33" s="139" t="s">
        <v>43</v>
      </c>
      <c r="F33" s="153">
        <f>ROUND((SUM(BE120:BE189)),  2)</f>
        <v>0</v>
      </c>
      <c r="G33" s="36"/>
      <c r="H33" s="36"/>
      <c r="I33" s="154">
        <v>0.20999999999999999</v>
      </c>
      <c r="J33" s="153">
        <f>ROUND(((SUM(BE120:BE189))*I33),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9" t="s">
        <v>44</v>
      </c>
      <c r="F34" s="153">
        <f>ROUND((SUM(BF120:BF189)),  2)</f>
        <v>0</v>
      </c>
      <c r="G34" s="36"/>
      <c r="H34" s="36"/>
      <c r="I34" s="154">
        <v>0.14999999999999999</v>
      </c>
      <c r="J34" s="153">
        <f>ROUND(((SUM(BF120:BF189))*I34),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9" t="s">
        <v>45</v>
      </c>
      <c r="F35" s="153">
        <f>ROUND((SUM(BG120:BG189)),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9" t="s">
        <v>46</v>
      </c>
      <c r="F36" s="153">
        <f>ROUND((SUM(BH120:BH189)),  2)</f>
        <v>0</v>
      </c>
      <c r="G36" s="36"/>
      <c r="H36" s="36"/>
      <c r="I36" s="154">
        <v>0.14999999999999999</v>
      </c>
      <c r="J36" s="153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47</v>
      </c>
      <c r="F37" s="153">
        <f>ROUND((SUM(BI120:BI189)),  2)</f>
        <v>0</v>
      </c>
      <c r="G37" s="36"/>
      <c r="H37" s="36"/>
      <c r="I37" s="154">
        <v>0</v>
      </c>
      <c r="J37" s="153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Oprava trati v úseku Veselí nad Moravou - Uherský Ostroh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 01 - Oprava železničního svršku v km 88,080 – 90,640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Veselí nad Moravou – Uherský Ostroh</v>
      </c>
      <c r="G89" s="38"/>
      <c r="H89" s="38"/>
      <c r="I89" s="30" t="s">
        <v>22</v>
      </c>
      <c r="J89" s="77" t="str">
        <f>IF(J12="","",J12)</f>
        <v>6. 9. 2022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 s.o.</v>
      </c>
      <c r="G91" s="38"/>
      <c r="H91" s="38"/>
      <c r="I91" s="30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Jiří Vendel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101</v>
      </c>
      <c r="D96" s="38"/>
      <c r="E96" s="38"/>
      <c r="F96" s="38"/>
      <c r="G96" s="38"/>
      <c r="H96" s="38"/>
      <c r="I96" s="38"/>
      <c r="J96" s="108">
        <f>J120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104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J171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106</v>
      </c>
      <c r="E100" s="181"/>
      <c r="F100" s="181"/>
      <c r="G100" s="181"/>
      <c r="H100" s="181"/>
      <c r="I100" s="181"/>
      <c r="J100" s="182">
        <f>J175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107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173" t="str">
        <f>E7</f>
        <v>Oprava trati v úseku Veselí nad Moravou - Uherský Ostroh</v>
      </c>
      <c r="F110" s="30"/>
      <c r="G110" s="30"/>
      <c r="H110" s="30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96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E9</f>
        <v>SO 01 - Oprava železničního svršku v km 88,080 – 90,640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F12</f>
        <v>Veselí nad Moravou – Uherský Ostroh</v>
      </c>
      <c r="G114" s="38"/>
      <c r="H114" s="38"/>
      <c r="I114" s="30" t="s">
        <v>22</v>
      </c>
      <c r="J114" s="77" t="str">
        <f>IF(J12="","",J12)</f>
        <v>6. 9. 2022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E15</f>
        <v>Správa železnic, s.o.</v>
      </c>
      <c r="G116" s="38"/>
      <c r="H116" s="38"/>
      <c r="I116" s="30" t="s">
        <v>32</v>
      </c>
      <c r="J116" s="34" t="str">
        <f>E21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IF(E18="","",E18)</f>
        <v>Vyplň údaj</v>
      </c>
      <c r="G117" s="38"/>
      <c r="H117" s="38"/>
      <c r="I117" s="30" t="s">
        <v>35</v>
      </c>
      <c r="J117" s="34" t="str">
        <f>E24</f>
        <v>Jiří Vendel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90"/>
      <c r="B119" s="191"/>
      <c r="C119" s="192" t="s">
        <v>108</v>
      </c>
      <c r="D119" s="193" t="s">
        <v>63</v>
      </c>
      <c r="E119" s="193" t="s">
        <v>59</v>
      </c>
      <c r="F119" s="193" t="s">
        <v>60</v>
      </c>
      <c r="G119" s="193" t="s">
        <v>109</v>
      </c>
      <c r="H119" s="193" t="s">
        <v>110</v>
      </c>
      <c r="I119" s="193" t="s">
        <v>111</v>
      </c>
      <c r="J119" s="193" t="s">
        <v>100</v>
      </c>
      <c r="K119" s="194" t="s">
        <v>112</v>
      </c>
      <c r="L119" s="195"/>
      <c r="M119" s="98" t="s">
        <v>1</v>
      </c>
      <c r="N119" s="99" t="s">
        <v>42</v>
      </c>
      <c r="O119" s="99" t="s">
        <v>113</v>
      </c>
      <c r="P119" s="99" t="s">
        <v>114</v>
      </c>
      <c r="Q119" s="99" t="s">
        <v>115</v>
      </c>
      <c r="R119" s="99" t="s">
        <v>116</v>
      </c>
      <c r="S119" s="99" t="s">
        <v>117</v>
      </c>
      <c r="T119" s="100" t="s">
        <v>118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6"/>
      <c r="B120" s="37"/>
      <c r="C120" s="105" t="s">
        <v>119</v>
      </c>
      <c r="D120" s="38"/>
      <c r="E120" s="38"/>
      <c r="F120" s="38"/>
      <c r="G120" s="38"/>
      <c r="H120" s="38"/>
      <c r="I120" s="38"/>
      <c r="J120" s="196">
        <f>BK120</f>
        <v>0</v>
      </c>
      <c r="K120" s="38"/>
      <c r="L120" s="42"/>
      <c r="M120" s="101"/>
      <c r="N120" s="197"/>
      <c r="O120" s="102"/>
      <c r="P120" s="198">
        <f>P121+P171+P175</f>
        <v>0</v>
      </c>
      <c r="Q120" s="102"/>
      <c r="R120" s="198">
        <f>R121+R171+R175</f>
        <v>408</v>
      </c>
      <c r="S120" s="102"/>
      <c r="T120" s="199">
        <f>T121+T171+T175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77</v>
      </c>
      <c r="AU120" s="15" t="s">
        <v>102</v>
      </c>
      <c r="BK120" s="200">
        <f>BK121+BK171+BK175</f>
        <v>0</v>
      </c>
    </row>
    <row r="121" s="12" customFormat="1" ht="25.92" customHeight="1">
      <c r="A121" s="12"/>
      <c r="B121" s="201"/>
      <c r="C121" s="202"/>
      <c r="D121" s="203" t="s">
        <v>77</v>
      </c>
      <c r="E121" s="204" t="s">
        <v>120</v>
      </c>
      <c r="F121" s="204" t="s">
        <v>121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</f>
        <v>0</v>
      </c>
      <c r="Q121" s="209"/>
      <c r="R121" s="210">
        <f>R122</f>
        <v>0</v>
      </c>
      <c r="S121" s="209"/>
      <c r="T121" s="211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86</v>
      </c>
      <c r="AT121" s="213" t="s">
        <v>77</v>
      </c>
      <c r="AU121" s="213" t="s">
        <v>78</v>
      </c>
      <c r="AY121" s="212" t="s">
        <v>122</v>
      </c>
      <c r="BK121" s="214">
        <f>BK122</f>
        <v>0</v>
      </c>
    </row>
    <row r="122" s="12" customFormat="1" ht="22.8" customHeight="1">
      <c r="A122" s="12"/>
      <c r="B122" s="201"/>
      <c r="C122" s="202"/>
      <c r="D122" s="203" t="s">
        <v>77</v>
      </c>
      <c r="E122" s="215" t="s">
        <v>123</v>
      </c>
      <c r="F122" s="215" t="s">
        <v>124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SUM(P123:P170)</f>
        <v>0</v>
      </c>
      <c r="Q122" s="209"/>
      <c r="R122" s="210">
        <f>SUM(R123:R170)</f>
        <v>0</v>
      </c>
      <c r="S122" s="209"/>
      <c r="T122" s="211">
        <f>SUM(T123:T170)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86</v>
      </c>
      <c r="AT122" s="213" t="s">
        <v>77</v>
      </c>
      <c r="AU122" s="213" t="s">
        <v>86</v>
      </c>
      <c r="AY122" s="212" t="s">
        <v>122</v>
      </c>
      <c r="BK122" s="214">
        <f>SUM(BK123:BK170)</f>
        <v>0</v>
      </c>
    </row>
    <row r="123" s="2" customFormat="1" ht="24.15" customHeight="1">
      <c r="A123" s="36"/>
      <c r="B123" s="37"/>
      <c r="C123" s="217" t="s">
        <v>86</v>
      </c>
      <c r="D123" s="217" t="s">
        <v>125</v>
      </c>
      <c r="E123" s="218" t="s">
        <v>126</v>
      </c>
      <c r="F123" s="219" t="s">
        <v>127</v>
      </c>
      <c r="G123" s="220" t="s">
        <v>128</v>
      </c>
      <c r="H123" s="221">
        <v>1.3</v>
      </c>
      <c r="I123" s="222"/>
      <c r="J123" s="223">
        <f>ROUND(I123*H123,2)</f>
        <v>0</v>
      </c>
      <c r="K123" s="219" t="s">
        <v>129</v>
      </c>
      <c r="L123" s="42"/>
      <c r="M123" s="224" t="s">
        <v>1</v>
      </c>
      <c r="N123" s="225" t="s">
        <v>43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130</v>
      </c>
      <c r="AT123" s="228" t="s">
        <v>125</v>
      </c>
      <c r="AU123" s="228" t="s">
        <v>88</v>
      </c>
      <c r="AY123" s="15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86</v>
      </c>
      <c r="BK123" s="229">
        <f>ROUND(I123*H123,2)</f>
        <v>0</v>
      </c>
      <c r="BL123" s="15" t="s">
        <v>130</v>
      </c>
      <c r="BM123" s="228" t="s">
        <v>131</v>
      </c>
    </row>
    <row r="124" s="2" customFormat="1">
      <c r="A124" s="36"/>
      <c r="B124" s="37"/>
      <c r="C124" s="38"/>
      <c r="D124" s="230" t="s">
        <v>132</v>
      </c>
      <c r="E124" s="38"/>
      <c r="F124" s="231" t="s">
        <v>133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132</v>
      </c>
      <c r="AU124" s="15" t="s">
        <v>88</v>
      </c>
    </row>
    <row r="125" s="2" customFormat="1" ht="37.8" customHeight="1">
      <c r="A125" s="36"/>
      <c r="B125" s="37"/>
      <c r="C125" s="217" t="s">
        <v>88</v>
      </c>
      <c r="D125" s="217" t="s">
        <v>125</v>
      </c>
      <c r="E125" s="218" t="s">
        <v>134</v>
      </c>
      <c r="F125" s="219" t="s">
        <v>135</v>
      </c>
      <c r="G125" s="220" t="s">
        <v>128</v>
      </c>
      <c r="H125" s="221">
        <v>0.20000000000000001</v>
      </c>
      <c r="I125" s="222"/>
      <c r="J125" s="223">
        <f>ROUND(I125*H125,2)</f>
        <v>0</v>
      </c>
      <c r="K125" s="219" t="s">
        <v>129</v>
      </c>
      <c r="L125" s="42"/>
      <c r="M125" s="224" t="s">
        <v>1</v>
      </c>
      <c r="N125" s="225" t="s">
        <v>43</v>
      </c>
      <c r="O125" s="8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8" t="s">
        <v>130</v>
      </c>
      <c r="AT125" s="228" t="s">
        <v>125</v>
      </c>
      <c r="AU125" s="228" t="s">
        <v>88</v>
      </c>
      <c r="AY125" s="15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5" t="s">
        <v>86</v>
      </c>
      <c r="BK125" s="229">
        <f>ROUND(I125*H125,2)</f>
        <v>0</v>
      </c>
      <c r="BL125" s="15" t="s">
        <v>130</v>
      </c>
      <c r="BM125" s="228" t="s">
        <v>136</v>
      </c>
    </row>
    <row r="126" s="2" customFormat="1">
      <c r="A126" s="36"/>
      <c r="B126" s="37"/>
      <c r="C126" s="38"/>
      <c r="D126" s="230" t="s">
        <v>132</v>
      </c>
      <c r="E126" s="38"/>
      <c r="F126" s="231" t="s">
        <v>137</v>
      </c>
      <c r="G126" s="38"/>
      <c r="H126" s="38"/>
      <c r="I126" s="232"/>
      <c r="J126" s="38"/>
      <c r="K126" s="38"/>
      <c r="L126" s="42"/>
      <c r="M126" s="233"/>
      <c r="N126" s="234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132</v>
      </c>
      <c r="AU126" s="15" t="s">
        <v>88</v>
      </c>
    </row>
    <row r="127" s="2" customFormat="1" ht="16.5" customHeight="1">
      <c r="A127" s="36"/>
      <c r="B127" s="37"/>
      <c r="C127" s="217" t="s">
        <v>138</v>
      </c>
      <c r="D127" s="217" t="s">
        <v>125</v>
      </c>
      <c r="E127" s="218" t="s">
        <v>139</v>
      </c>
      <c r="F127" s="219" t="s">
        <v>140</v>
      </c>
      <c r="G127" s="220" t="s">
        <v>141</v>
      </c>
      <c r="H127" s="221">
        <v>240</v>
      </c>
      <c r="I127" s="222"/>
      <c r="J127" s="223">
        <f>ROUND(I127*H127,2)</f>
        <v>0</v>
      </c>
      <c r="K127" s="219" t="s">
        <v>129</v>
      </c>
      <c r="L127" s="42"/>
      <c r="M127" s="224" t="s">
        <v>1</v>
      </c>
      <c r="N127" s="225" t="s">
        <v>43</v>
      </c>
      <c r="O127" s="8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8" t="s">
        <v>130</v>
      </c>
      <c r="AT127" s="228" t="s">
        <v>125</v>
      </c>
      <c r="AU127" s="228" t="s">
        <v>88</v>
      </c>
      <c r="AY127" s="15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5" t="s">
        <v>86</v>
      </c>
      <c r="BK127" s="229">
        <f>ROUND(I127*H127,2)</f>
        <v>0</v>
      </c>
      <c r="BL127" s="15" t="s">
        <v>130</v>
      </c>
      <c r="BM127" s="228" t="s">
        <v>142</v>
      </c>
    </row>
    <row r="128" s="2" customFormat="1">
      <c r="A128" s="36"/>
      <c r="B128" s="37"/>
      <c r="C128" s="38"/>
      <c r="D128" s="230" t="s">
        <v>132</v>
      </c>
      <c r="E128" s="38"/>
      <c r="F128" s="231" t="s">
        <v>143</v>
      </c>
      <c r="G128" s="38"/>
      <c r="H128" s="38"/>
      <c r="I128" s="232"/>
      <c r="J128" s="38"/>
      <c r="K128" s="38"/>
      <c r="L128" s="42"/>
      <c r="M128" s="233"/>
      <c r="N128" s="234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132</v>
      </c>
      <c r="AU128" s="15" t="s">
        <v>88</v>
      </c>
    </row>
    <row r="129" s="13" customFormat="1">
      <c r="A129" s="13"/>
      <c r="B129" s="235"/>
      <c r="C129" s="236"/>
      <c r="D129" s="230" t="s">
        <v>144</v>
      </c>
      <c r="E129" s="237" t="s">
        <v>91</v>
      </c>
      <c r="F129" s="238" t="s">
        <v>145</v>
      </c>
      <c r="G129" s="236"/>
      <c r="H129" s="239">
        <v>240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144</v>
      </c>
      <c r="AU129" s="245" t="s">
        <v>88</v>
      </c>
      <c r="AV129" s="13" t="s">
        <v>88</v>
      </c>
      <c r="AW129" s="13" t="s">
        <v>34</v>
      </c>
      <c r="AX129" s="13" t="s">
        <v>86</v>
      </c>
      <c r="AY129" s="245" t="s">
        <v>122</v>
      </c>
    </row>
    <row r="130" s="2" customFormat="1" ht="37.8" customHeight="1">
      <c r="A130" s="36"/>
      <c r="B130" s="37"/>
      <c r="C130" s="217" t="s">
        <v>130</v>
      </c>
      <c r="D130" s="217" t="s">
        <v>125</v>
      </c>
      <c r="E130" s="218" t="s">
        <v>146</v>
      </c>
      <c r="F130" s="219" t="s">
        <v>147</v>
      </c>
      <c r="G130" s="220" t="s">
        <v>148</v>
      </c>
      <c r="H130" s="221">
        <v>1</v>
      </c>
      <c r="I130" s="222"/>
      <c r="J130" s="223">
        <f>ROUND(I130*H130,2)</f>
        <v>0</v>
      </c>
      <c r="K130" s="219" t="s">
        <v>129</v>
      </c>
      <c r="L130" s="42"/>
      <c r="M130" s="224" t="s">
        <v>1</v>
      </c>
      <c r="N130" s="225" t="s">
        <v>43</v>
      </c>
      <c r="O130" s="8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8" t="s">
        <v>130</v>
      </c>
      <c r="AT130" s="228" t="s">
        <v>125</v>
      </c>
      <c r="AU130" s="228" t="s">
        <v>88</v>
      </c>
      <c r="AY130" s="15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5" t="s">
        <v>86</v>
      </c>
      <c r="BK130" s="229">
        <f>ROUND(I130*H130,2)</f>
        <v>0</v>
      </c>
      <c r="BL130" s="15" t="s">
        <v>130</v>
      </c>
      <c r="BM130" s="228" t="s">
        <v>149</v>
      </c>
    </row>
    <row r="131" s="2" customFormat="1">
      <c r="A131" s="36"/>
      <c r="B131" s="37"/>
      <c r="C131" s="38"/>
      <c r="D131" s="230" t="s">
        <v>132</v>
      </c>
      <c r="E131" s="38"/>
      <c r="F131" s="231" t="s">
        <v>150</v>
      </c>
      <c r="G131" s="38"/>
      <c r="H131" s="38"/>
      <c r="I131" s="232"/>
      <c r="J131" s="38"/>
      <c r="K131" s="38"/>
      <c r="L131" s="42"/>
      <c r="M131" s="233"/>
      <c r="N131" s="234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132</v>
      </c>
      <c r="AU131" s="15" t="s">
        <v>88</v>
      </c>
    </row>
    <row r="132" s="2" customFormat="1" ht="37.8" customHeight="1">
      <c r="A132" s="36"/>
      <c r="B132" s="37"/>
      <c r="C132" s="217" t="s">
        <v>123</v>
      </c>
      <c r="D132" s="217" t="s">
        <v>125</v>
      </c>
      <c r="E132" s="218" t="s">
        <v>151</v>
      </c>
      <c r="F132" s="219" t="s">
        <v>152</v>
      </c>
      <c r="G132" s="220" t="s">
        <v>148</v>
      </c>
      <c r="H132" s="221">
        <v>9</v>
      </c>
      <c r="I132" s="222"/>
      <c r="J132" s="223">
        <f>ROUND(I132*H132,2)</f>
        <v>0</v>
      </c>
      <c r="K132" s="219" t="s">
        <v>129</v>
      </c>
      <c r="L132" s="42"/>
      <c r="M132" s="224" t="s">
        <v>1</v>
      </c>
      <c r="N132" s="225" t="s">
        <v>43</v>
      </c>
      <c r="O132" s="8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8" t="s">
        <v>130</v>
      </c>
      <c r="AT132" s="228" t="s">
        <v>125</v>
      </c>
      <c r="AU132" s="228" t="s">
        <v>88</v>
      </c>
      <c r="AY132" s="15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5" t="s">
        <v>86</v>
      </c>
      <c r="BK132" s="229">
        <f>ROUND(I132*H132,2)</f>
        <v>0</v>
      </c>
      <c r="BL132" s="15" t="s">
        <v>130</v>
      </c>
      <c r="BM132" s="228" t="s">
        <v>153</v>
      </c>
    </row>
    <row r="133" s="2" customFormat="1">
      <c r="A133" s="36"/>
      <c r="B133" s="37"/>
      <c r="C133" s="38"/>
      <c r="D133" s="230" t="s">
        <v>132</v>
      </c>
      <c r="E133" s="38"/>
      <c r="F133" s="231" t="s">
        <v>154</v>
      </c>
      <c r="G133" s="38"/>
      <c r="H133" s="38"/>
      <c r="I133" s="232"/>
      <c r="J133" s="38"/>
      <c r="K133" s="38"/>
      <c r="L133" s="42"/>
      <c r="M133" s="233"/>
      <c r="N133" s="234"/>
      <c r="O133" s="89"/>
      <c r="P133" s="89"/>
      <c r="Q133" s="89"/>
      <c r="R133" s="89"/>
      <c r="S133" s="89"/>
      <c r="T133" s="90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132</v>
      </c>
      <c r="AU133" s="15" t="s">
        <v>88</v>
      </c>
    </row>
    <row r="134" s="2" customFormat="1" ht="24.15" customHeight="1">
      <c r="A134" s="36"/>
      <c r="B134" s="37"/>
      <c r="C134" s="217" t="s">
        <v>155</v>
      </c>
      <c r="D134" s="217" t="s">
        <v>125</v>
      </c>
      <c r="E134" s="218" t="s">
        <v>156</v>
      </c>
      <c r="F134" s="219" t="s">
        <v>157</v>
      </c>
      <c r="G134" s="220" t="s">
        <v>148</v>
      </c>
      <c r="H134" s="221">
        <v>1</v>
      </c>
      <c r="I134" s="222"/>
      <c r="J134" s="223">
        <f>ROUND(I134*H134,2)</f>
        <v>0</v>
      </c>
      <c r="K134" s="219" t="s">
        <v>129</v>
      </c>
      <c r="L134" s="42"/>
      <c r="M134" s="224" t="s">
        <v>1</v>
      </c>
      <c r="N134" s="225" t="s">
        <v>43</v>
      </c>
      <c r="O134" s="8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8" t="s">
        <v>158</v>
      </c>
      <c r="AT134" s="228" t="s">
        <v>125</v>
      </c>
      <c r="AU134" s="228" t="s">
        <v>88</v>
      </c>
      <c r="AY134" s="15" t="s">
        <v>122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5" t="s">
        <v>86</v>
      </c>
      <c r="BK134" s="229">
        <f>ROUND(I134*H134,2)</f>
        <v>0</v>
      </c>
      <c r="BL134" s="15" t="s">
        <v>158</v>
      </c>
      <c r="BM134" s="228" t="s">
        <v>159</v>
      </c>
    </row>
    <row r="135" s="2" customFormat="1">
      <c r="A135" s="36"/>
      <c r="B135" s="37"/>
      <c r="C135" s="38"/>
      <c r="D135" s="230" t="s">
        <v>132</v>
      </c>
      <c r="E135" s="38"/>
      <c r="F135" s="231" t="s">
        <v>160</v>
      </c>
      <c r="G135" s="38"/>
      <c r="H135" s="38"/>
      <c r="I135" s="232"/>
      <c r="J135" s="38"/>
      <c r="K135" s="38"/>
      <c r="L135" s="42"/>
      <c r="M135" s="233"/>
      <c r="N135" s="234"/>
      <c r="O135" s="89"/>
      <c r="P135" s="89"/>
      <c r="Q135" s="89"/>
      <c r="R135" s="89"/>
      <c r="S135" s="89"/>
      <c r="T135" s="90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132</v>
      </c>
      <c r="AU135" s="15" t="s">
        <v>88</v>
      </c>
    </row>
    <row r="136" s="2" customFormat="1" ht="24.15" customHeight="1">
      <c r="A136" s="36"/>
      <c r="B136" s="37"/>
      <c r="C136" s="217" t="s">
        <v>161</v>
      </c>
      <c r="D136" s="217" t="s">
        <v>125</v>
      </c>
      <c r="E136" s="218" t="s">
        <v>162</v>
      </c>
      <c r="F136" s="219" t="s">
        <v>163</v>
      </c>
      <c r="G136" s="220" t="s">
        <v>164</v>
      </c>
      <c r="H136" s="221">
        <v>20</v>
      </c>
      <c r="I136" s="222"/>
      <c r="J136" s="223">
        <f>ROUND(I136*H136,2)</f>
        <v>0</v>
      </c>
      <c r="K136" s="219" t="s">
        <v>129</v>
      </c>
      <c r="L136" s="42"/>
      <c r="M136" s="224" t="s">
        <v>1</v>
      </c>
      <c r="N136" s="225" t="s">
        <v>43</v>
      </c>
      <c r="O136" s="8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8" t="s">
        <v>130</v>
      </c>
      <c r="AT136" s="228" t="s">
        <v>125</v>
      </c>
      <c r="AU136" s="228" t="s">
        <v>88</v>
      </c>
      <c r="AY136" s="15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5" t="s">
        <v>86</v>
      </c>
      <c r="BK136" s="229">
        <f>ROUND(I136*H136,2)</f>
        <v>0</v>
      </c>
      <c r="BL136" s="15" t="s">
        <v>130</v>
      </c>
      <c r="BM136" s="228" t="s">
        <v>165</v>
      </c>
    </row>
    <row r="137" s="2" customFormat="1">
      <c r="A137" s="36"/>
      <c r="B137" s="37"/>
      <c r="C137" s="38"/>
      <c r="D137" s="230" t="s">
        <v>132</v>
      </c>
      <c r="E137" s="38"/>
      <c r="F137" s="231" t="s">
        <v>166</v>
      </c>
      <c r="G137" s="38"/>
      <c r="H137" s="38"/>
      <c r="I137" s="232"/>
      <c r="J137" s="38"/>
      <c r="K137" s="38"/>
      <c r="L137" s="42"/>
      <c r="M137" s="233"/>
      <c r="N137" s="234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132</v>
      </c>
      <c r="AU137" s="15" t="s">
        <v>88</v>
      </c>
    </row>
    <row r="138" s="2" customFormat="1" ht="16.5" customHeight="1">
      <c r="A138" s="36"/>
      <c r="B138" s="37"/>
      <c r="C138" s="217" t="s">
        <v>167</v>
      </c>
      <c r="D138" s="217" t="s">
        <v>125</v>
      </c>
      <c r="E138" s="218" t="s">
        <v>168</v>
      </c>
      <c r="F138" s="219" t="s">
        <v>169</v>
      </c>
      <c r="G138" s="220" t="s">
        <v>148</v>
      </c>
      <c r="H138" s="221">
        <v>1</v>
      </c>
      <c r="I138" s="222"/>
      <c r="J138" s="223">
        <f>ROUND(I138*H138,2)</f>
        <v>0</v>
      </c>
      <c r="K138" s="219" t="s">
        <v>129</v>
      </c>
      <c r="L138" s="42"/>
      <c r="M138" s="224" t="s">
        <v>1</v>
      </c>
      <c r="N138" s="225" t="s">
        <v>43</v>
      </c>
      <c r="O138" s="8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8" t="s">
        <v>130</v>
      </c>
      <c r="AT138" s="228" t="s">
        <v>125</v>
      </c>
      <c r="AU138" s="228" t="s">
        <v>88</v>
      </c>
      <c r="AY138" s="15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5" t="s">
        <v>86</v>
      </c>
      <c r="BK138" s="229">
        <f>ROUND(I138*H138,2)</f>
        <v>0</v>
      </c>
      <c r="BL138" s="15" t="s">
        <v>130</v>
      </c>
      <c r="BM138" s="228" t="s">
        <v>170</v>
      </c>
    </row>
    <row r="139" s="2" customFormat="1">
      <c r="A139" s="36"/>
      <c r="B139" s="37"/>
      <c r="C139" s="38"/>
      <c r="D139" s="230" t="s">
        <v>132</v>
      </c>
      <c r="E139" s="38"/>
      <c r="F139" s="231" t="s">
        <v>171</v>
      </c>
      <c r="G139" s="38"/>
      <c r="H139" s="38"/>
      <c r="I139" s="232"/>
      <c r="J139" s="38"/>
      <c r="K139" s="38"/>
      <c r="L139" s="42"/>
      <c r="M139" s="233"/>
      <c r="N139" s="234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132</v>
      </c>
      <c r="AU139" s="15" t="s">
        <v>88</v>
      </c>
    </row>
    <row r="140" s="2" customFormat="1" ht="16.5" customHeight="1">
      <c r="A140" s="36"/>
      <c r="B140" s="37"/>
      <c r="C140" s="217" t="s">
        <v>172</v>
      </c>
      <c r="D140" s="217" t="s">
        <v>125</v>
      </c>
      <c r="E140" s="218" t="s">
        <v>173</v>
      </c>
      <c r="F140" s="219" t="s">
        <v>174</v>
      </c>
      <c r="G140" s="220" t="s">
        <v>148</v>
      </c>
      <c r="H140" s="221">
        <v>9</v>
      </c>
      <c r="I140" s="222"/>
      <c r="J140" s="223">
        <f>ROUND(I140*H140,2)</f>
        <v>0</v>
      </c>
      <c r="K140" s="219" t="s">
        <v>129</v>
      </c>
      <c r="L140" s="42"/>
      <c r="M140" s="224" t="s">
        <v>1</v>
      </c>
      <c r="N140" s="225" t="s">
        <v>43</v>
      </c>
      <c r="O140" s="8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8" t="s">
        <v>130</v>
      </c>
      <c r="AT140" s="228" t="s">
        <v>125</v>
      </c>
      <c r="AU140" s="228" t="s">
        <v>88</v>
      </c>
      <c r="AY140" s="15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5" t="s">
        <v>86</v>
      </c>
      <c r="BK140" s="229">
        <f>ROUND(I140*H140,2)</f>
        <v>0</v>
      </c>
      <c r="BL140" s="15" t="s">
        <v>130</v>
      </c>
      <c r="BM140" s="228" t="s">
        <v>175</v>
      </c>
    </row>
    <row r="141" s="2" customFormat="1">
      <c r="A141" s="36"/>
      <c r="B141" s="37"/>
      <c r="C141" s="38"/>
      <c r="D141" s="230" t="s">
        <v>132</v>
      </c>
      <c r="E141" s="38"/>
      <c r="F141" s="231" t="s">
        <v>176</v>
      </c>
      <c r="G141" s="38"/>
      <c r="H141" s="38"/>
      <c r="I141" s="232"/>
      <c r="J141" s="38"/>
      <c r="K141" s="38"/>
      <c r="L141" s="42"/>
      <c r="M141" s="233"/>
      <c r="N141" s="23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132</v>
      </c>
      <c r="AU141" s="15" t="s">
        <v>88</v>
      </c>
    </row>
    <row r="142" s="2" customFormat="1" ht="24.15" customHeight="1">
      <c r="A142" s="36"/>
      <c r="B142" s="37"/>
      <c r="C142" s="217" t="s">
        <v>177</v>
      </c>
      <c r="D142" s="217" t="s">
        <v>125</v>
      </c>
      <c r="E142" s="218" t="s">
        <v>178</v>
      </c>
      <c r="F142" s="219" t="s">
        <v>179</v>
      </c>
      <c r="G142" s="220" t="s">
        <v>180</v>
      </c>
      <c r="H142" s="221">
        <v>5</v>
      </c>
      <c r="I142" s="222"/>
      <c r="J142" s="223">
        <f>ROUND(I142*H142,2)</f>
        <v>0</v>
      </c>
      <c r="K142" s="219" t="s">
        <v>129</v>
      </c>
      <c r="L142" s="42"/>
      <c r="M142" s="224" t="s">
        <v>1</v>
      </c>
      <c r="N142" s="225" t="s">
        <v>43</v>
      </c>
      <c r="O142" s="8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8" t="s">
        <v>130</v>
      </c>
      <c r="AT142" s="228" t="s">
        <v>125</v>
      </c>
      <c r="AU142" s="228" t="s">
        <v>88</v>
      </c>
      <c r="AY142" s="15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86</v>
      </c>
      <c r="BK142" s="229">
        <f>ROUND(I142*H142,2)</f>
        <v>0</v>
      </c>
      <c r="BL142" s="15" t="s">
        <v>130</v>
      </c>
      <c r="BM142" s="228" t="s">
        <v>181</v>
      </c>
    </row>
    <row r="143" s="2" customFormat="1">
      <c r="A143" s="36"/>
      <c r="B143" s="37"/>
      <c r="C143" s="38"/>
      <c r="D143" s="230" t="s">
        <v>132</v>
      </c>
      <c r="E143" s="38"/>
      <c r="F143" s="231" t="s">
        <v>182</v>
      </c>
      <c r="G143" s="38"/>
      <c r="H143" s="38"/>
      <c r="I143" s="232"/>
      <c r="J143" s="38"/>
      <c r="K143" s="38"/>
      <c r="L143" s="42"/>
      <c r="M143" s="233"/>
      <c r="N143" s="23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132</v>
      </c>
      <c r="AU143" s="15" t="s">
        <v>88</v>
      </c>
    </row>
    <row r="144" s="2" customFormat="1" ht="24.15" customHeight="1">
      <c r="A144" s="36"/>
      <c r="B144" s="37"/>
      <c r="C144" s="217" t="s">
        <v>183</v>
      </c>
      <c r="D144" s="217" t="s">
        <v>125</v>
      </c>
      <c r="E144" s="218" t="s">
        <v>184</v>
      </c>
      <c r="F144" s="219" t="s">
        <v>185</v>
      </c>
      <c r="G144" s="220" t="s">
        <v>180</v>
      </c>
      <c r="H144" s="221">
        <v>4320</v>
      </c>
      <c r="I144" s="222"/>
      <c r="J144" s="223">
        <f>ROUND(I144*H144,2)</f>
        <v>0</v>
      </c>
      <c r="K144" s="219" t="s">
        <v>129</v>
      </c>
      <c r="L144" s="42"/>
      <c r="M144" s="224" t="s">
        <v>1</v>
      </c>
      <c r="N144" s="225" t="s">
        <v>43</v>
      </c>
      <c r="O144" s="8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8" t="s">
        <v>130</v>
      </c>
      <c r="AT144" s="228" t="s">
        <v>125</v>
      </c>
      <c r="AU144" s="228" t="s">
        <v>88</v>
      </c>
      <c r="AY144" s="15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5" t="s">
        <v>86</v>
      </c>
      <c r="BK144" s="229">
        <f>ROUND(I144*H144,2)</f>
        <v>0</v>
      </c>
      <c r="BL144" s="15" t="s">
        <v>130</v>
      </c>
      <c r="BM144" s="228" t="s">
        <v>186</v>
      </c>
    </row>
    <row r="145" s="2" customFormat="1">
      <c r="A145" s="36"/>
      <c r="B145" s="37"/>
      <c r="C145" s="38"/>
      <c r="D145" s="230" t="s">
        <v>132</v>
      </c>
      <c r="E145" s="38"/>
      <c r="F145" s="231" t="s">
        <v>187</v>
      </c>
      <c r="G145" s="38"/>
      <c r="H145" s="38"/>
      <c r="I145" s="232"/>
      <c r="J145" s="38"/>
      <c r="K145" s="38"/>
      <c r="L145" s="42"/>
      <c r="M145" s="233"/>
      <c r="N145" s="23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132</v>
      </c>
      <c r="AU145" s="15" t="s">
        <v>88</v>
      </c>
    </row>
    <row r="146" s="13" customFormat="1">
      <c r="A146" s="13"/>
      <c r="B146" s="235"/>
      <c r="C146" s="236"/>
      <c r="D146" s="230" t="s">
        <v>144</v>
      </c>
      <c r="E146" s="237" t="s">
        <v>93</v>
      </c>
      <c r="F146" s="238" t="s">
        <v>188</v>
      </c>
      <c r="G146" s="236"/>
      <c r="H146" s="239">
        <v>4320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144</v>
      </c>
      <c r="AU146" s="245" t="s">
        <v>88</v>
      </c>
      <c r="AV146" s="13" t="s">
        <v>88</v>
      </c>
      <c r="AW146" s="13" t="s">
        <v>34</v>
      </c>
      <c r="AX146" s="13" t="s">
        <v>86</v>
      </c>
      <c r="AY146" s="245" t="s">
        <v>122</v>
      </c>
    </row>
    <row r="147" s="2" customFormat="1" ht="21.75" customHeight="1">
      <c r="A147" s="36"/>
      <c r="B147" s="37"/>
      <c r="C147" s="217" t="s">
        <v>189</v>
      </c>
      <c r="D147" s="217" t="s">
        <v>125</v>
      </c>
      <c r="E147" s="218" t="s">
        <v>190</v>
      </c>
      <c r="F147" s="219" t="s">
        <v>191</v>
      </c>
      <c r="G147" s="220" t="s">
        <v>148</v>
      </c>
      <c r="H147" s="221">
        <v>220</v>
      </c>
      <c r="I147" s="222"/>
      <c r="J147" s="223">
        <f>ROUND(I147*H147,2)</f>
        <v>0</v>
      </c>
      <c r="K147" s="219" t="s">
        <v>129</v>
      </c>
      <c r="L147" s="42"/>
      <c r="M147" s="224" t="s">
        <v>1</v>
      </c>
      <c r="N147" s="225" t="s">
        <v>43</v>
      </c>
      <c r="O147" s="8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8" t="s">
        <v>130</v>
      </c>
      <c r="AT147" s="228" t="s">
        <v>125</v>
      </c>
      <c r="AU147" s="228" t="s">
        <v>88</v>
      </c>
      <c r="AY147" s="15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5" t="s">
        <v>86</v>
      </c>
      <c r="BK147" s="229">
        <f>ROUND(I147*H147,2)</f>
        <v>0</v>
      </c>
      <c r="BL147" s="15" t="s">
        <v>130</v>
      </c>
      <c r="BM147" s="228" t="s">
        <v>192</v>
      </c>
    </row>
    <row r="148" s="2" customFormat="1">
      <c r="A148" s="36"/>
      <c r="B148" s="37"/>
      <c r="C148" s="38"/>
      <c r="D148" s="230" t="s">
        <v>132</v>
      </c>
      <c r="E148" s="38"/>
      <c r="F148" s="231" t="s">
        <v>193</v>
      </c>
      <c r="G148" s="38"/>
      <c r="H148" s="38"/>
      <c r="I148" s="232"/>
      <c r="J148" s="38"/>
      <c r="K148" s="38"/>
      <c r="L148" s="42"/>
      <c r="M148" s="233"/>
      <c r="N148" s="23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132</v>
      </c>
      <c r="AU148" s="15" t="s">
        <v>88</v>
      </c>
    </row>
    <row r="149" s="2" customFormat="1" ht="16.5" customHeight="1">
      <c r="A149" s="36"/>
      <c r="B149" s="37"/>
      <c r="C149" s="217" t="s">
        <v>194</v>
      </c>
      <c r="D149" s="217" t="s">
        <v>125</v>
      </c>
      <c r="E149" s="218" t="s">
        <v>195</v>
      </c>
      <c r="F149" s="219" t="s">
        <v>196</v>
      </c>
      <c r="G149" s="220" t="s">
        <v>148</v>
      </c>
      <c r="H149" s="221">
        <v>10</v>
      </c>
      <c r="I149" s="222"/>
      <c r="J149" s="223">
        <f>ROUND(I149*H149,2)</f>
        <v>0</v>
      </c>
      <c r="K149" s="219" t="s">
        <v>129</v>
      </c>
      <c r="L149" s="42"/>
      <c r="M149" s="224" t="s">
        <v>1</v>
      </c>
      <c r="N149" s="225" t="s">
        <v>43</v>
      </c>
      <c r="O149" s="8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8" t="s">
        <v>130</v>
      </c>
      <c r="AT149" s="228" t="s">
        <v>125</v>
      </c>
      <c r="AU149" s="228" t="s">
        <v>88</v>
      </c>
      <c r="AY149" s="15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5" t="s">
        <v>86</v>
      </c>
      <c r="BK149" s="229">
        <f>ROUND(I149*H149,2)</f>
        <v>0</v>
      </c>
      <c r="BL149" s="15" t="s">
        <v>130</v>
      </c>
      <c r="BM149" s="228" t="s">
        <v>197</v>
      </c>
    </row>
    <row r="150" s="2" customFormat="1">
      <c r="A150" s="36"/>
      <c r="B150" s="37"/>
      <c r="C150" s="38"/>
      <c r="D150" s="230" t="s">
        <v>132</v>
      </c>
      <c r="E150" s="38"/>
      <c r="F150" s="231" t="s">
        <v>198</v>
      </c>
      <c r="G150" s="38"/>
      <c r="H150" s="38"/>
      <c r="I150" s="232"/>
      <c r="J150" s="38"/>
      <c r="K150" s="38"/>
      <c r="L150" s="42"/>
      <c r="M150" s="233"/>
      <c r="N150" s="234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132</v>
      </c>
      <c r="AU150" s="15" t="s">
        <v>88</v>
      </c>
    </row>
    <row r="151" s="2" customFormat="1" ht="24.15" customHeight="1">
      <c r="A151" s="36"/>
      <c r="B151" s="37"/>
      <c r="C151" s="217" t="s">
        <v>199</v>
      </c>
      <c r="D151" s="217" t="s">
        <v>125</v>
      </c>
      <c r="E151" s="218" t="s">
        <v>200</v>
      </c>
      <c r="F151" s="219" t="s">
        <v>201</v>
      </c>
      <c r="G151" s="220" t="s">
        <v>202</v>
      </c>
      <c r="H151" s="221">
        <v>2.3999999999999999</v>
      </c>
      <c r="I151" s="222"/>
      <c r="J151" s="223">
        <f>ROUND(I151*H151,2)</f>
        <v>0</v>
      </c>
      <c r="K151" s="219" t="s">
        <v>129</v>
      </c>
      <c r="L151" s="42"/>
      <c r="M151" s="224" t="s">
        <v>1</v>
      </c>
      <c r="N151" s="225" t="s">
        <v>43</v>
      </c>
      <c r="O151" s="8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8" t="s">
        <v>130</v>
      </c>
      <c r="AT151" s="228" t="s">
        <v>125</v>
      </c>
      <c r="AU151" s="228" t="s">
        <v>88</v>
      </c>
      <c r="AY151" s="15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86</v>
      </c>
      <c r="BK151" s="229">
        <f>ROUND(I151*H151,2)</f>
        <v>0</v>
      </c>
      <c r="BL151" s="15" t="s">
        <v>130</v>
      </c>
      <c r="BM151" s="228" t="s">
        <v>203</v>
      </c>
    </row>
    <row r="152" s="2" customFormat="1">
      <c r="A152" s="36"/>
      <c r="B152" s="37"/>
      <c r="C152" s="38"/>
      <c r="D152" s="230" t="s">
        <v>132</v>
      </c>
      <c r="E152" s="38"/>
      <c r="F152" s="231" t="s">
        <v>204</v>
      </c>
      <c r="G152" s="38"/>
      <c r="H152" s="38"/>
      <c r="I152" s="232"/>
      <c r="J152" s="38"/>
      <c r="K152" s="38"/>
      <c r="L152" s="42"/>
      <c r="M152" s="233"/>
      <c r="N152" s="234"/>
      <c r="O152" s="89"/>
      <c r="P152" s="89"/>
      <c r="Q152" s="89"/>
      <c r="R152" s="89"/>
      <c r="S152" s="89"/>
      <c r="T152" s="90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132</v>
      </c>
      <c r="AU152" s="15" t="s">
        <v>88</v>
      </c>
    </row>
    <row r="153" s="13" customFormat="1">
      <c r="A153" s="13"/>
      <c r="B153" s="235"/>
      <c r="C153" s="236"/>
      <c r="D153" s="230" t="s">
        <v>144</v>
      </c>
      <c r="E153" s="237" t="s">
        <v>1</v>
      </c>
      <c r="F153" s="238" t="s">
        <v>205</v>
      </c>
      <c r="G153" s="236"/>
      <c r="H153" s="239">
        <v>2.3999999999999999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144</v>
      </c>
      <c r="AU153" s="245" t="s">
        <v>88</v>
      </c>
      <c r="AV153" s="13" t="s">
        <v>88</v>
      </c>
      <c r="AW153" s="13" t="s">
        <v>34</v>
      </c>
      <c r="AX153" s="13" t="s">
        <v>86</v>
      </c>
      <c r="AY153" s="245" t="s">
        <v>122</v>
      </c>
    </row>
    <row r="154" s="2" customFormat="1" ht="24.15" customHeight="1">
      <c r="A154" s="36"/>
      <c r="B154" s="37"/>
      <c r="C154" s="217" t="s">
        <v>8</v>
      </c>
      <c r="D154" s="217" t="s">
        <v>125</v>
      </c>
      <c r="E154" s="218" t="s">
        <v>206</v>
      </c>
      <c r="F154" s="219" t="s">
        <v>207</v>
      </c>
      <c r="G154" s="220" t="s">
        <v>208</v>
      </c>
      <c r="H154" s="221">
        <v>30</v>
      </c>
      <c r="I154" s="222"/>
      <c r="J154" s="223">
        <f>ROUND(I154*H154,2)</f>
        <v>0</v>
      </c>
      <c r="K154" s="219" t="s">
        <v>209</v>
      </c>
      <c r="L154" s="42"/>
      <c r="M154" s="224" t="s">
        <v>1</v>
      </c>
      <c r="N154" s="225" t="s">
        <v>43</v>
      </c>
      <c r="O154" s="8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8" t="s">
        <v>130</v>
      </c>
      <c r="AT154" s="228" t="s">
        <v>125</v>
      </c>
      <c r="AU154" s="228" t="s">
        <v>88</v>
      </c>
      <c r="AY154" s="15" t="s">
        <v>122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86</v>
      </c>
      <c r="BK154" s="229">
        <f>ROUND(I154*H154,2)</f>
        <v>0</v>
      </c>
      <c r="BL154" s="15" t="s">
        <v>130</v>
      </c>
      <c r="BM154" s="228" t="s">
        <v>210</v>
      </c>
    </row>
    <row r="155" s="2" customFormat="1">
      <c r="A155" s="36"/>
      <c r="B155" s="37"/>
      <c r="C155" s="38"/>
      <c r="D155" s="230" t="s">
        <v>132</v>
      </c>
      <c r="E155" s="38"/>
      <c r="F155" s="231" t="s">
        <v>211</v>
      </c>
      <c r="G155" s="38"/>
      <c r="H155" s="38"/>
      <c r="I155" s="232"/>
      <c r="J155" s="38"/>
      <c r="K155" s="38"/>
      <c r="L155" s="42"/>
      <c r="M155" s="233"/>
      <c r="N155" s="23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132</v>
      </c>
      <c r="AU155" s="15" t="s">
        <v>88</v>
      </c>
    </row>
    <row r="156" s="2" customFormat="1" ht="24.15" customHeight="1">
      <c r="A156" s="36"/>
      <c r="B156" s="37"/>
      <c r="C156" s="217" t="s">
        <v>212</v>
      </c>
      <c r="D156" s="217" t="s">
        <v>125</v>
      </c>
      <c r="E156" s="218" t="s">
        <v>213</v>
      </c>
      <c r="F156" s="219" t="s">
        <v>214</v>
      </c>
      <c r="G156" s="220" t="s">
        <v>208</v>
      </c>
      <c r="H156" s="221">
        <v>16</v>
      </c>
      <c r="I156" s="222"/>
      <c r="J156" s="223">
        <f>ROUND(I156*H156,2)</f>
        <v>0</v>
      </c>
      <c r="K156" s="219" t="s">
        <v>129</v>
      </c>
      <c r="L156" s="42"/>
      <c r="M156" s="224" t="s">
        <v>1</v>
      </c>
      <c r="N156" s="225" t="s">
        <v>43</v>
      </c>
      <c r="O156" s="89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8" t="s">
        <v>130</v>
      </c>
      <c r="AT156" s="228" t="s">
        <v>125</v>
      </c>
      <c r="AU156" s="228" t="s">
        <v>88</v>
      </c>
      <c r="AY156" s="15" t="s">
        <v>122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5" t="s">
        <v>86</v>
      </c>
      <c r="BK156" s="229">
        <f>ROUND(I156*H156,2)</f>
        <v>0</v>
      </c>
      <c r="BL156" s="15" t="s">
        <v>130</v>
      </c>
      <c r="BM156" s="228" t="s">
        <v>215</v>
      </c>
    </row>
    <row r="157" s="2" customFormat="1">
      <c r="A157" s="36"/>
      <c r="B157" s="37"/>
      <c r="C157" s="38"/>
      <c r="D157" s="230" t="s">
        <v>132</v>
      </c>
      <c r="E157" s="38"/>
      <c r="F157" s="231" t="s">
        <v>216</v>
      </c>
      <c r="G157" s="38"/>
      <c r="H157" s="38"/>
      <c r="I157" s="232"/>
      <c r="J157" s="38"/>
      <c r="K157" s="38"/>
      <c r="L157" s="42"/>
      <c r="M157" s="233"/>
      <c r="N157" s="234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132</v>
      </c>
      <c r="AU157" s="15" t="s">
        <v>88</v>
      </c>
    </row>
    <row r="158" s="2" customFormat="1" ht="24.15" customHeight="1">
      <c r="A158" s="36"/>
      <c r="B158" s="37"/>
      <c r="C158" s="217" t="s">
        <v>217</v>
      </c>
      <c r="D158" s="217" t="s">
        <v>125</v>
      </c>
      <c r="E158" s="218" t="s">
        <v>218</v>
      </c>
      <c r="F158" s="219" t="s">
        <v>219</v>
      </c>
      <c r="G158" s="220" t="s">
        <v>208</v>
      </c>
      <c r="H158" s="221">
        <v>1</v>
      </c>
      <c r="I158" s="222"/>
      <c r="J158" s="223">
        <f>ROUND(I158*H158,2)</f>
        <v>0</v>
      </c>
      <c r="K158" s="219" t="s">
        <v>129</v>
      </c>
      <c r="L158" s="42"/>
      <c r="M158" s="224" t="s">
        <v>1</v>
      </c>
      <c r="N158" s="225" t="s">
        <v>43</v>
      </c>
      <c r="O158" s="8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8" t="s">
        <v>130</v>
      </c>
      <c r="AT158" s="228" t="s">
        <v>125</v>
      </c>
      <c r="AU158" s="228" t="s">
        <v>88</v>
      </c>
      <c r="AY158" s="15" t="s">
        <v>122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86</v>
      </c>
      <c r="BK158" s="229">
        <f>ROUND(I158*H158,2)</f>
        <v>0</v>
      </c>
      <c r="BL158" s="15" t="s">
        <v>130</v>
      </c>
      <c r="BM158" s="228" t="s">
        <v>220</v>
      </c>
    </row>
    <row r="159" s="2" customFormat="1">
      <c r="A159" s="36"/>
      <c r="B159" s="37"/>
      <c r="C159" s="38"/>
      <c r="D159" s="230" t="s">
        <v>132</v>
      </c>
      <c r="E159" s="38"/>
      <c r="F159" s="231" t="s">
        <v>221</v>
      </c>
      <c r="G159" s="38"/>
      <c r="H159" s="38"/>
      <c r="I159" s="232"/>
      <c r="J159" s="38"/>
      <c r="K159" s="38"/>
      <c r="L159" s="42"/>
      <c r="M159" s="233"/>
      <c r="N159" s="234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132</v>
      </c>
      <c r="AU159" s="15" t="s">
        <v>88</v>
      </c>
    </row>
    <row r="160" s="2" customFormat="1" ht="37.8" customHeight="1">
      <c r="A160" s="36"/>
      <c r="B160" s="37"/>
      <c r="C160" s="217" t="s">
        <v>222</v>
      </c>
      <c r="D160" s="217" t="s">
        <v>125</v>
      </c>
      <c r="E160" s="218" t="s">
        <v>223</v>
      </c>
      <c r="F160" s="219" t="s">
        <v>224</v>
      </c>
      <c r="G160" s="220" t="s">
        <v>180</v>
      </c>
      <c r="H160" s="221">
        <v>304</v>
      </c>
      <c r="I160" s="222"/>
      <c r="J160" s="223">
        <f>ROUND(I160*H160,2)</f>
        <v>0</v>
      </c>
      <c r="K160" s="219" t="s">
        <v>129</v>
      </c>
      <c r="L160" s="42"/>
      <c r="M160" s="224" t="s">
        <v>1</v>
      </c>
      <c r="N160" s="225" t="s">
        <v>43</v>
      </c>
      <c r="O160" s="8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8" t="s">
        <v>130</v>
      </c>
      <c r="AT160" s="228" t="s">
        <v>125</v>
      </c>
      <c r="AU160" s="228" t="s">
        <v>88</v>
      </c>
      <c r="AY160" s="15" t="s">
        <v>122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5" t="s">
        <v>86</v>
      </c>
      <c r="BK160" s="229">
        <f>ROUND(I160*H160,2)</f>
        <v>0</v>
      </c>
      <c r="BL160" s="15" t="s">
        <v>130</v>
      </c>
      <c r="BM160" s="228" t="s">
        <v>225</v>
      </c>
    </row>
    <row r="161" s="2" customFormat="1">
      <c r="A161" s="36"/>
      <c r="B161" s="37"/>
      <c r="C161" s="38"/>
      <c r="D161" s="230" t="s">
        <v>132</v>
      </c>
      <c r="E161" s="38"/>
      <c r="F161" s="231" t="s">
        <v>226</v>
      </c>
      <c r="G161" s="38"/>
      <c r="H161" s="38"/>
      <c r="I161" s="232"/>
      <c r="J161" s="38"/>
      <c r="K161" s="38"/>
      <c r="L161" s="42"/>
      <c r="M161" s="233"/>
      <c r="N161" s="23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132</v>
      </c>
      <c r="AU161" s="15" t="s">
        <v>88</v>
      </c>
    </row>
    <row r="162" s="13" customFormat="1">
      <c r="A162" s="13"/>
      <c r="B162" s="235"/>
      <c r="C162" s="236"/>
      <c r="D162" s="230" t="s">
        <v>144</v>
      </c>
      <c r="E162" s="237" t="s">
        <v>1</v>
      </c>
      <c r="F162" s="238" t="s">
        <v>227</v>
      </c>
      <c r="G162" s="236"/>
      <c r="H162" s="239">
        <v>304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144</v>
      </c>
      <c r="AU162" s="245" t="s">
        <v>88</v>
      </c>
      <c r="AV162" s="13" t="s">
        <v>88</v>
      </c>
      <c r="AW162" s="13" t="s">
        <v>34</v>
      </c>
      <c r="AX162" s="13" t="s">
        <v>86</v>
      </c>
      <c r="AY162" s="245" t="s">
        <v>122</v>
      </c>
    </row>
    <row r="163" s="2" customFormat="1" ht="37.8" customHeight="1">
      <c r="A163" s="36"/>
      <c r="B163" s="37"/>
      <c r="C163" s="217" t="s">
        <v>228</v>
      </c>
      <c r="D163" s="217" t="s">
        <v>125</v>
      </c>
      <c r="E163" s="218" t="s">
        <v>229</v>
      </c>
      <c r="F163" s="219" t="s">
        <v>230</v>
      </c>
      <c r="G163" s="220" t="s">
        <v>180</v>
      </c>
      <c r="H163" s="221">
        <v>304</v>
      </c>
      <c r="I163" s="222"/>
      <c r="J163" s="223">
        <f>ROUND(I163*H163,2)</f>
        <v>0</v>
      </c>
      <c r="K163" s="219" t="s">
        <v>129</v>
      </c>
      <c r="L163" s="42"/>
      <c r="M163" s="224" t="s">
        <v>1</v>
      </c>
      <c r="N163" s="225" t="s">
        <v>43</v>
      </c>
      <c r="O163" s="89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8" t="s">
        <v>130</v>
      </c>
      <c r="AT163" s="228" t="s">
        <v>125</v>
      </c>
      <c r="AU163" s="228" t="s">
        <v>88</v>
      </c>
      <c r="AY163" s="15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5" t="s">
        <v>86</v>
      </c>
      <c r="BK163" s="229">
        <f>ROUND(I163*H163,2)</f>
        <v>0</v>
      </c>
      <c r="BL163" s="15" t="s">
        <v>130</v>
      </c>
      <c r="BM163" s="228" t="s">
        <v>231</v>
      </c>
    </row>
    <row r="164" s="2" customFormat="1">
      <c r="A164" s="36"/>
      <c r="B164" s="37"/>
      <c r="C164" s="38"/>
      <c r="D164" s="230" t="s">
        <v>132</v>
      </c>
      <c r="E164" s="38"/>
      <c r="F164" s="231" t="s">
        <v>232</v>
      </c>
      <c r="G164" s="38"/>
      <c r="H164" s="38"/>
      <c r="I164" s="232"/>
      <c r="J164" s="38"/>
      <c r="K164" s="38"/>
      <c r="L164" s="42"/>
      <c r="M164" s="233"/>
      <c r="N164" s="23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132</v>
      </c>
      <c r="AU164" s="15" t="s">
        <v>88</v>
      </c>
    </row>
    <row r="165" s="13" customFormat="1">
      <c r="A165" s="13"/>
      <c r="B165" s="235"/>
      <c r="C165" s="236"/>
      <c r="D165" s="230" t="s">
        <v>144</v>
      </c>
      <c r="E165" s="237" t="s">
        <v>1</v>
      </c>
      <c r="F165" s="238" t="s">
        <v>227</v>
      </c>
      <c r="G165" s="236"/>
      <c r="H165" s="239">
        <v>304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144</v>
      </c>
      <c r="AU165" s="245" t="s">
        <v>88</v>
      </c>
      <c r="AV165" s="13" t="s">
        <v>88</v>
      </c>
      <c r="AW165" s="13" t="s">
        <v>34</v>
      </c>
      <c r="AX165" s="13" t="s">
        <v>86</v>
      </c>
      <c r="AY165" s="245" t="s">
        <v>122</v>
      </c>
    </row>
    <row r="166" s="2" customFormat="1" ht="44.25" customHeight="1">
      <c r="A166" s="36"/>
      <c r="B166" s="37"/>
      <c r="C166" s="217" t="s">
        <v>233</v>
      </c>
      <c r="D166" s="217" t="s">
        <v>125</v>
      </c>
      <c r="E166" s="218" t="s">
        <v>234</v>
      </c>
      <c r="F166" s="219" t="s">
        <v>235</v>
      </c>
      <c r="G166" s="220" t="s">
        <v>180</v>
      </c>
      <c r="H166" s="221">
        <v>4320</v>
      </c>
      <c r="I166" s="222"/>
      <c r="J166" s="223">
        <f>ROUND(I166*H166,2)</f>
        <v>0</v>
      </c>
      <c r="K166" s="219" t="s">
        <v>129</v>
      </c>
      <c r="L166" s="42"/>
      <c r="M166" s="224" t="s">
        <v>1</v>
      </c>
      <c r="N166" s="225" t="s">
        <v>43</v>
      </c>
      <c r="O166" s="89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8" t="s">
        <v>158</v>
      </c>
      <c r="AT166" s="228" t="s">
        <v>125</v>
      </c>
      <c r="AU166" s="228" t="s">
        <v>88</v>
      </c>
      <c r="AY166" s="15" t="s">
        <v>122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5" t="s">
        <v>86</v>
      </c>
      <c r="BK166" s="229">
        <f>ROUND(I166*H166,2)</f>
        <v>0</v>
      </c>
      <c r="BL166" s="15" t="s">
        <v>158</v>
      </c>
      <c r="BM166" s="228" t="s">
        <v>236</v>
      </c>
    </row>
    <row r="167" s="2" customFormat="1">
      <c r="A167" s="36"/>
      <c r="B167" s="37"/>
      <c r="C167" s="38"/>
      <c r="D167" s="230" t="s">
        <v>132</v>
      </c>
      <c r="E167" s="38"/>
      <c r="F167" s="231" t="s">
        <v>237</v>
      </c>
      <c r="G167" s="38"/>
      <c r="H167" s="38"/>
      <c r="I167" s="232"/>
      <c r="J167" s="38"/>
      <c r="K167" s="38"/>
      <c r="L167" s="42"/>
      <c r="M167" s="233"/>
      <c r="N167" s="234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132</v>
      </c>
      <c r="AU167" s="15" t="s">
        <v>88</v>
      </c>
    </row>
    <row r="168" s="13" customFormat="1">
      <c r="A168" s="13"/>
      <c r="B168" s="235"/>
      <c r="C168" s="236"/>
      <c r="D168" s="230" t="s">
        <v>144</v>
      </c>
      <c r="E168" s="237" t="s">
        <v>1</v>
      </c>
      <c r="F168" s="238" t="s">
        <v>93</v>
      </c>
      <c r="G168" s="236"/>
      <c r="H168" s="239">
        <v>4320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144</v>
      </c>
      <c r="AU168" s="245" t="s">
        <v>88</v>
      </c>
      <c r="AV168" s="13" t="s">
        <v>88</v>
      </c>
      <c r="AW168" s="13" t="s">
        <v>34</v>
      </c>
      <c r="AX168" s="13" t="s">
        <v>86</v>
      </c>
      <c r="AY168" s="245" t="s">
        <v>122</v>
      </c>
    </row>
    <row r="169" s="2" customFormat="1" ht="24.15" customHeight="1">
      <c r="A169" s="36"/>
      <c r="B169" s="37"/>
      <c r="C169" s="217" t="s">
        <v>7</v>
      </c>
      <c r="D169" s="217" t="s">
        <v>125</v>
      </c>
      <c r="E169" s="218" t="s">
        <v>238</v>
      </c>
      <c r="F169" s="219" t="s">
        <v>239</v>
      </c>
      <c r="G169" s="220" t="s">
        <v>240</v>
      </c>
      <c r="H169" s="221">
        <v>5</v>
      </c>
      <c r="I169" s="222"/>
      <c r="J169" s="223">
        <f>ROUND(I169*H169,2)</f>
        <v>0</v>
      </c>
      <c r="K169" s="219" t="s">
        <v>129</v>
      </c>
      <c r="L169" s="42"/>
      <c r="M169" s="224" t="s">
        <v>1</v>
      </c>
      <c r="N169" s="225" t="s">
        <v>43</v>
      </c>
      <c r="O169" s="89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8" t="s">
        <v>158</v>
      </c>
      <c r="AT169" s="228" t="s">
        <v>125</v>
      </c>
      <c r="AU169" s="228" t="s">
        <v>88</v>
      </c>
      <c r="AY169" s="15" t="s">
        <v>122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86</v>
      </c>
      <c r="BK169" s="229">
        <f>ROUND(I169*H169,2)</f>
        <v>0</v>
      </c>
      <c r="BL169" s="15" t="s">
        <v>158</v>
      </c>
      <c r="BM169" s="228" t="s">
        <v>241</v>
      </c>
    </row>
    <row r="170" s="2" customFormat="1">
      <c r="A170" s="36"/>
      <c r="B170" s="37"/>
      <c r="C170" s="38"/>
      <c r="D170" s="230" t="s">
        <v>132</v>
      </c>
      <c r="E170" s="38"/>
      <c r="F170" s="231" t="s">
        <v>242</v>
      </c>
      <c r="G170" s="38"/>
      <c r="H170" s="38"/>
      <c r="I170" s="232"/>
      <c r="J170" s="38"/>
      <c r="K170" s="38"/>
      <c r="L170" s="42"/>
      <c r="M170" s="233"/>
      <c r="N170" s="234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132</v>
      </c>
      <c r="AU170" s="15" t="s">
        <v>88</v>
      </c>
    </row>
    <row r="171" s="12" customFormat="1" ht="25.92" customHeight="1">
      <c r="A171" s="12"/>
      <c r="B171" s="201"/>
      <c r="C171" s="202"/>
      <c r="D171" s="203" t="s">
        <v>77</v>
      </c>
      <c r="E171" s="204" t="s">
        <v>243</v>
      </c>
      <c r="F171" s="204" t="s">
        <v>244</v>
      </c>
      <c r="G171" s="202"/>
      <c r="H171" s="202"/>
      <c r="I171" s="205"/>
      <c r="J171" s="206">
        <f>BK171</f>
        <v>0</v>
      </c>
      <c r="K171" s="202"/>
      <c r="L171" s="207"/>
      <c r="M171" s="208"/>
      <c r="N171" s="209"/>
      <c r="O171" s="209"/>
      <c r="P171" s="210">
        <f>SUM(P172:P174)</f>
        <v>0</v>
      </c>
      <c r="Q171" s="209"/>
      <c r="R171" s="210">
        <f>SUM(R172:R174)</f>
        <v>408</v>
      </c>
      <c r="S171" s="209"/>
      <c r="T171" s="211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2" t="s">
        <v>138</v>
      </c>
      <c r="AT171" s="213" t="s">
        <v>77</v>
      </c>
      <c r="AU171" s="213" t="s">
        <v>78</v>
      </c>
      <c r="AY171" s="212" t="s">
        <v>122</v>
      </c>
      <c r="BK171" s="214">
        <f>SUM(BK172:BK174)</f>
        <v>0</v>
      </c>
    </row>
    <row r="172" s="2" customFormat="1" ht="21.75" customHeight="1">
      <c r="A172" s="36"/>
      <c r="B172" s="37"/>
      <c r="C172" s="246" t="s">
        <v>245</v>
      </c>
      <c r="D172" s="246" t="s">
        <v>243</v>
      </c>
      <c r="E172" s="247" t="s">
        <v>246</v>
      </c>
      <c r="F172" s="248" t="s">
        <v>247</v>
      </c>
      <c r="G172" s="249" t="s">
        <v>248</v>
      </c>
      <c r="H172" s="250">
        <v>408</v>
      </c>
      <c r="I172" s="251"/>
      <c r="J172" s="252">
        <f>ROUND(I172*H172,2)</f>
        <v>0</v>
      </c>
      <c r="K172" s="248" t="s">
        <v>129</v>
      </c>
      <c r="L172" s="253"/>
      <c r="M172" s="254" t="s">
        <v>1</v>
      </c>
      <c r="N172" s="255" t="s">
        <v>43</v>
      </c>
      <c r="O172" s="89"/>
      <c r="P172" s="226">
        <f>O172*H172</f>
        <v>0</v>
      </c>
      <c r="Q172" s="226">
        <v>1</v>
      </c>
      <c r="R172" s="226">
        <f>Q172*H172</f>
        <v>408</v>
      </c>
      <c r="S172" s="226">
        <v>0</v>
      </c>
      <c r="T172" s="22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8" t="s">
        <v>167</v>
      </c>
      <c r="AT172" s="228" t="s">
        <v>243</v>
      </c>
      <c r="AU172" s="228" t="s">
        <v>86</v>
      </c>
      <c r="AY172" s="15" t="s">
        <v>122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5" t="s">
        <v>86</v>
      </c>
      <c r="BK172" s="229">
        <f>ROUND(I172*H172,2)</f>
        <v>0</v>
      </c>
      <c r="BL172" s="15" t="s">
        <v>130</v>
      </c>
      <c r="BM172" s="228" t="s">
        <v>249</v>
      </c>
    </row>
    <row r="173" s="2" customFormat="1">
      <c r="A173" s="36"/>
      <c r="B173" s="37"/>
      <c r="C173" s="38"/>
      <c r="D173" s="230" t="s">
        <v>132</v>
      </c>
      <c r="E173" s="38"/>
      <c r="F173" s="231" t="s">
        <v>247</v>
      </c>
      <c r="G173" s="38"/>
      <c r="H173" s="38"/>
      <c r="I173" s="232"/>
      <c r="J173" s="38"/>
      <c r="K173" s="38"/>
      <c r="L173" s="42"/>
      <c r="M173" s="233"/>
      <c r="N173" s="234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132</v>
      </c>
      <c r="AU173" s="15" t="s">
        <v>86</v>
      </c>
    </row>
    <row r="174" s="13" customFormat="1">
      <c r="A174" s="13"/>
      <c r="B174" s="235"/>
      <c r="C174" s="236"/>
      <c r="D174" s="230" t="s">
        <v>144</v>
      </c>
      <c r="E174" s="237" t="s">
        <v>1</v>
      </c>
      <c r="F174" s="238" t="s">
        <v>250</v>
      </c>
      <c r="G174" s="236"/>
      <c r="H174" s="239">
        <v>408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144</v>
      </c>
      <c r="AU174" s="245" t="s">
        <v>86</v>
      </c>
      <c r="AV174" s="13" t="s">
        <v>88</v>
      </c>
      <c r="AW174" s="13" t="s">
        <v>34</v>
      </c>
      <c r="AX174" s="13" t="s">
        <v>86</v>
      </c>
      <c r="AY174" s="245" t="s">
        <v>122</v>
      </c>
    </row>
    <row r="175" s="12" customFormat="1" ht="25.92" customHeight="1">
      <c r="A175" s="12"/>
      <c r="B175" s="201"/>
      <c r="C175" s="202"/>
      <c r="D175" s="203" t="s">
        <v>77</v>
      </c>
      <c r="E175" s="204" t="s">
        <v>251</v>
      </c>
      <c r="F175" s="204" t="s">
        <v>252</v>
      </c>
      <c r="G175" s="202"/>
      <c r="H175" s="202"/>
      <c r="I175" s="205"/>
      <c r="J175" s="206">
        <f>BK175</f>
        <v>0</v>
      </c>
      <c r="K175" s="202"/>
      <c r="L175" s="207"/>
      <c r="M175" s="208"/>
      <c r="N175" s="209"/>
      <c r="O175" s="209"/>
      <c r="P175" s="210">
        <f>SUM(P176:P189)</f>
        <v>0</v>
      </c>
      <c r="Q175" s="209"/>
      <c r="R175" s="210">
        <f>SUM(R176:R189)</f>
        <v>0</v>
      </c>
      <c r="S175" s="209"/>
      <c r="T175" s="211">
        <f>SUM(T176:T189)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2" t="s">
        <v>130</v>
      </c>
      <c r="AT175" s="213" t="s">
        <v>77</v>
      </c>
      <c r="AU175" s="213" t="s">
        <v>78</v>
      </c>
      <c r="AY175" s="212" t="s">
        <v>122</v>
      </c>
      <c r="BK175" s="214">
        <f>SUM(BK176:BK189)</f>
        <v>0</v>
      </c>
    </row>
    <row r="176" s="2" customFormat="1" ht="24.15" customHeight="1">
      <c r="A176" s="36"/>
      <c r="B176" s="37"/>
      <c r="C176" s="217" t="s">
        <v>253</v>
      </c>
      <c r="D176" s="217" t="s">
        <v>125</v>
      </c>
      <c r="E176" s="218" t="s">
        <v>254</v>
      </c>
      <c r="F176" s="219" t="s">
        <v>255</v>
      </c>
      <c r="G176" s="220" t="s">
        <v>148</v>
      </c>
      <c r="H176" s="221">
        <v>4</v>
      </c>
      <c r="I176" s="222"/>
      <c r="J176" s="223">
        <f>ROUND(I176*H176,2)</f>
        <v>0</v>
      </c>
      <c r="K176" s="219" t="s">
        <v>129</v>
      </c>
      <c r="L176" s="42"/>
      <c r="M176" s="224" t="s">
        <v>1</v>
      </c>
      <c r="N176" s="225" t="s">
        <v>43</v>
      </c>
      <c r="O176" s="89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8" t="s">
        <v>256</v>
      </c>
      <c r="AT176" s="228" t="s">
        <v>125</v>
      </c>
      <c r="AU176" s="228" t="s">
        <v>86</v>
      </c>
      <c r="AY176" s="15" t="s">
        <v>122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5" t="s">
        <v>86</v>
      </c>
      <c r="BK176" s="229">
        <f>ROUND(I176*H176,2)</f>
        <v>0</v>
      </c>
      <c r="BL176" s="15" t="s">
        <v>256</v>
      </c>
      <c r="BM176" s="228" t="s">
        <v>257</v>
      </c>
    </row>
    <row r="177" s="2" customFormat="1">
      <c r="A177" s="36"/>
      <c r="B177" s="37"/>
      <c r="C177" s="38"/>
      <c r="D177" s="230" t="s">
        <v>132</v>
      </c>
      <c r="E177" s="38"/>
      <c r="F177" s="231" t="s">
        <v>258</v>
      </c>
      <c r="G177" s="38"/>
      <c r="H177" s="38"/>
      <c r="I177" s="232"/>
      <c r="J177" s="38"/>
      <c r="K177" s="38"/>
      <c r="L177" s="42"/>
      <c r="M177" s="233"/>
      <c r="N177" s="234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132</v>
      </c>
      <c r="AU177" s="15" t="s">
        <v>86</v>
      </c>
    </row>
    <row r="178" s="2" customFormat="1" ht="24.15" customHeight="1">
      <c r="A178" s="36"/>
      <c r="B178" s="37"/>
      <c r="C178" s="217" t="s">
        <v>259</v>
      </c>
      <c r="D178" s="217" t="s">
        <v>125</v>
      </c>
      <c r="E178" s="218" t="s">
        <v>260</v>
      </c>
      <c r="F178" s="219" t="s">
        <v>261</v>
      </c>
      <c r="G178" s="220" t="s">
        <v>148</v>
      </c>
      <c r="H178" s="221">
        <v>4</v>
      </c>
      <c r="I178" s="222"/>
      <c r="J178" s="223">
        <f>ROUND(I178*H178,2)</f>
        <v>0</v>
      </c>
      <c r="K178" s="219" t="s">
        <v>129</v>
      </c>
      <c r="L178" s="42"/>
      <c r="M178" s="224" t="s">
        <v>1</v>
      </c>
      <c r="N178" s="225" t="s">
        <v>43</v>
      </c>
      <c r="O178" s="89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8" t="s">
        <v>256</v>
      </c>
      <c r="AT178" s="228" t="s">
        <v>125</v>
      </c>
      <c r="AU178" s="228" t="s">
        <v>86</v>
      </c>
      <c r="AY178" s="15" t="s">
        <v>122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5" t="s">
        <v>86</v>
      </c>
      <c r="BK178" s="229">
        <f>ROUND(I178*H178,2)</f>
        <v>0</v>
      </c>
      <c r="BL178" s="15" t="s">
        <v>256</v>
      </c>
      <c r="BM178" s="228" t="s">
        <v>262</v>
      </c>
    </row>
    <row r="179" s="2" customFormat="1">
      <c r="A179" s="36"/>
      <c r="B179" s="37"/>
      <c r="C179" s="38"/>
      <c r="D179" s="230" t="s">
        <v>132</v>
      </c>
      <c r="E179" s="38"/>
      <c r="F179" s="231" t="s">
        <v>261</v>
      </c>
      <c r="G179" s="38"/>
      <c r="H179" s="38"/>
      <c r="I179" s="232"/>
      <c r="J179" s="38"/>
      <c r="K179" s="38"/>
      <c r="L179" s="42"/>
      <c r="M179" s="233"/>
      <c r="N179" s="234"/>
      <c r="O179" s="89"/>
      <c r="P179" s="89"/>
      <c r="Q179" s="89"/>
      <c r="R179" s="89"/>
      <c r="S179" s="89"/>
      <c r="T179" s="90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132</v>
      </c>
      <c r="AU179" s="15" t="s">
        <v>86</v>
      </c>
    </row>
    <row r="180" s="2" customFormat="1" ht="49.05" customHeight="1">
      <c r="A180" s="36"/>
      <c r="B180" s="37"/>
      <c r="C180" s="217" t="s">
        <v>263</v>
      </c>
      <c r="D180" s="217" t="s">
        <v>125</v>
      </c>
      <c r="E180" s="218" t="s">
        <v>264</v>
      </c>
      <c r="F180" s="219" t="s">
        <v>265</v>
      </c>
      <c r="G180" s="220" t="s">
        <v>248</v>
      </c>
      <c r="H180" s="221">
        <v>408</v>
      </c>
      <c r="I180" s="222"/>
      <c r="J180" s="223">
        <f>ROUND(I180*H180,2)</f>
        <v>0</v>
      </c>
      <c r="K180" s="219" t="s">
        <v>129</v>
      </c>
      <c r="L180" s="42"/>
      <c r="M180" s="224" t="s">
        <v>1</v>
      </c>
      <c r="N180" s="225" t="s">
        <v>43</v>
      </c>
      <c r="O180" s="89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8" t="s">
        <v>256</v>
      </c>
      <c r="AT180" s="228" t="s">
        <v>125</v>
      </c>
      <c r="AU180" s="228" t="s">
        <v>86</v>
      </c>
      <c r="AY180" s="15" t="s">
        <v>122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5" t="s">
        <v>86</v>
      </c>
      <c r="BK180" s="229">
        <f>ROUND(I180*H180,2)</f>
        <v>0</v>
      </c>
      <c r="BL180" s="15" t="s">
        <v>256</v>
      </c>
      <c r="BM180" s="228" t="s">
        <v>266</v>
      </c>
    </row>
    <row r="181" s="2" customFormat="1">
      <c r="A181" s="36"/>
      <c r="B181" s="37"/>
      <c r="C181" s="38"/>
      <c r="D181" s="230" t="s">
        <v>132</v>
      </c>
      <c r="E181" s="38"/>
      <c r="F181" s="231" t="s">
        <v>267</v>
      </c>
      <c r="G181" s="38"/>
      <c r="H181" s="38"/>
      <c r="I181" s="232"/>
      <c r="J181" s="38"/>
      <c r="K181" s="38"/>
      <c r="L181" s="42"/>
      <c r="M181" s="233"/>
      <c r="N181" s="23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132</v>
      </c>
      <c r="AU181" s="15" t="s">
        <v>86</v>
      </c>
    </row>
    <row r="182" s="13" customFormat="1">
      <c r="A182" s="13"/>
      <c r="B182" s="235"/>
      <c r="C182" s="236"/>
      <c r="D182" s="230" t="s">
        <v>144</v>
      </c>
      <c r="E182" s="237" t="s">
        <v>1</v>
      </c>
      <c r="F182" s="238" t="s">
        <v>250</v>
      </c>
      <c r="G182" s="236"/>
      <c r="H182" s="239">
        <v>408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144</v>
      </c>
      <c r="AU182" s="245" t="s">
        <v>86</v>
      </c>
      <c r="AV182" s="13" t="s">
        <v>88</v>
      </c>
      <c r="AW182" s="13" t="s">
        <v>34</v>
      </c>
      <c r="AX182" s="13" t="s">
        <v>86</v>
      </c>
      <c r="AY182" s="245" t="s">
        <v>122</v>
      </c>
    </row>
    <row r="183" s="2" customFormat="1" ht="24.15" customHeight="1">
      <c r="A183" s="36"/>
      <c r="B183" s="37"/>
      <c r="C183" s="217" t="s">
        <v>268</v>
      </c>
      <c r="D183" s="217" t="s">
        <v>125</v>
      </c>
      <c r="E183" s="218" t="s">
        <v>269</v>
      </c>
      <c r="F183" s="219" t="s">
        <v>270</v>
      </c>
      <c r="G183" s="220" t="s">
        <v>248</v>
      </c>
      <c r="H183" s="221">
        <v>280.238</v>
      </c>
      <c r="I183" s="222"/>
      <c r="J183" s="223">
        <f>ROUND(I183*H183,2)</f>
        <v>0</v>
      </c>
      <c r="K183" s="219" t="s">
        <v>129</v>
      </c>
      <c r="L183" s="42"/>
      <c r="M183" s="224" t="s">
        <v>1</v>
      </c>
      <c r="N183" s="225" t="s">
        <v>43</v>
      </c>
      <c r="O183" s="89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8" t="s">
        <v>256</v>
      </c>
      <c r="AT183" s="228" t="s">
        <v>125</v>
      </c>
      <c r="AU183" s="228" t="s">
        <v>86</v>
      </c>
      <c r="AY183" s="15" t="s">
        <v>122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5" t="s">
        <v>86</v>
      </c>
      <c r="BK183" s="229">
        <f>ROUND(I183*H183,2)</f>
        <v>0</v>
      </c>
      <c r="BL183" s="15" t="s">
        <v>256</v>
      </c>
      <c r="BM183" s="228" t="s">
        <v>271</v>
      </c>
    </row>
    <row r="184" s="2" customFormat="1">
      <c r="A184" s="36"/>
      <c r="B184" s="37"/>
      <c r="C184" s="38"/>
      <c r="D184" s="230" t="s">
        <v>132</v>
      </c>
      <c r="E184" s="38"/>
      <c r="F184" s="231" t="s">
        <v>272</v>
      </c>
      <c r="G184" s="38"/>
      <c r="H184" s="38"/>
      <c r="I184" s="232"/>
      <c r="J184" s="38"/>
      <c r="K184" s="38"/>
      <c r="L184" s="42"/>
      <c r="M184" s="233"/>
      <c r="N184" s="234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132</v>
      </c>
      <c r="AU184" s="15" t="s">
        <v>86</v>
      </c>
    </row>
    <row r="185" s="13" customFormat="1">
      <c r="A185" s="13"/>
      <c r="B185" s="235"/>
      <c r="C185" s="236"/>
      <c r="D185" s="230" t="s">
        <v>144</v>
      </c>
      <c r="E185" s="237" t="s">
        <v>1</v>
      </c>
      <c r="F185" s="238" t="s">
        <v>273</v>
      </c>
      <c r="G185" s="236"/>
      <c r="H185" s="239">
        <v>280.238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144</v>
      </c>
      <c r="AU185" s="245" t="s">
        <v>86</v>
      </c>
      <c r="AV185" s="13" t="s">
        <v>88</v>
      </c>
      <c r="AW185" s="13" t="s">
        <v>34</v>
      </c>
      <c r="AX185" s="13" t="s">
        <v>86</v>
      </c>
      <c r="AY185" s="245" t="s">
        <v>122</v>
      </c>
    </row>
    <row r="186" s="2" customFormat="1" ht="24.15" customHeight="1">
      <c r="A186" s="36"/>
      <c r="B186" s="37"/>
      <c r="C186" s="217" t="s">
        <v>274</v>
      </c>
      <c r="D186" s="217" t="s">
        <v>125</v>
      </c>
      <c r="E186" s="218" t="s">
        <v>275</v>
      </c>
      <c r="F186" s="219" t="s">
        <v>276</v>
      </c>
      <c r="G186" s="220" t="s">
        <v>148</v>
      </c>
      <c r="H186" s="221">
        <v>1</v>
      </c>
      <c r="I186" s="222"/>
      <c r="J186" s="223">
        <f>ROUND(I186*H186,2)</f>
        <v>0</v>
      </c>
      <c r="K186" s="219" t="s">
        <v>129</v>
      </c>
      <c r="L186" s="42"/>
      <c r="M186" s="224" t="s">
        <v>1</v>
      </c>
      <c r="N186" s="225" t="s">
        <v>43</v>
      </c>
      <c r="O186" s="8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8" t="s">
        <v>256</v>
      </c>
      <c r="AT186" s="228" t="s">
        <v>125</v>
      </c>
      <c r="AU186" s="228" t="s">
        <v>86</v>
      </c>
      <c r="AY186" s="15" t="s">
        <v>122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86</v>
      </c>
      <c r="BK186" s="229">
        <f>ROUND(I186*H186,2)</f>
        <v>0</v>
      </c>
      <c r="BL186" s="15" t="s">
        <v>256</v>
      </c>
      <c r="BM186" s="228" t="s">
        <v>277</v>
      </c>
    </row>
    <row r="187" s="2" customFormat="1">
      <c r="A187" s="36"/>
      <c r="B187" s="37"/>
      <c r="C187" s="38"/>
      <c r="D187" s="230" t="s">
        <v>132</v>
      </c>
      <c r="E187" s="38"/>
      <c r="F187" s="231" t="s">
        <v>278</v>
      </c>
      <c r="G187" s="38"/>
      <c r="H187" s="38"/>
      <c r="I187" s="232"/>
      <c r="J187" s="38"/>
      <c r="K187" s="38"/>
      <c r="L187" s="42"/>
      <c r="M187" s="233"/>
      <c r="N187" s="234"/>
      <c r="O187" s="89"/>
      <c r="P187" s="89"/>
      <c r="Q187" s="89"/>
      <c r="R187" s="89"/>
      <c r="S187" s="89"/>
      <c r="T187" s="90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132</v>
      </c>
      <c r="AU187" s="15" t="s">
        <v>86</v>
      </c>
    </row>
    <row r="188" s="2" customFormat="1" ht="33" customHeight="1">
      <c r="A188" s="36"/>
      <c r="B188" s="37"/>
      <c r="C188" s="217" t="s">
        <v>279</v>
      </c>
      <c r="D188" s="217" t="s">
        <v>125</v>
      </c>
      <c r="E188" s="218" t="s">
        <v>280</v>
      </c>
      <c r="F188" s="219" t="s">
        <v>281</v>
      </c>
      <c r="G188" s="220" t="s">
        <v>148</v>
      </c>
      <c r="H188" s="221">
        <v>4</v>
      </c>
      <c r="I188" s="222"/>
      <c r="J188" s="223">
        <f>ROUND(I188*H188,2)</f>
        <v>0</v>
      </c>
      <c r="K188" s="219" t="s">
        <v>129</v>
      </c>
      <c r="L188" s="42"/>
      <c r="M188" s="224" t="s">
        <v>1</v>
      </c>
      <c r="N188" s="225" t="s">
        <v>43</v>
      </c>
      <c r="O188" s="8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8" t="s">
        <v>256</v>
      </c>
      <c r="AT188" s="228" t="s">
        <v>125</v>
      </c>
      <c r="AU188" s="228" t="s">
        <v>86</v>
      </c>
      <c r="AY188" s="15" t="s">
        <v>122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5" t="s">
        <v>86</v>
      </c>
      <c r="BK188" s="229">
        <f>ROUND(I188*H188,2)</f>
        <v>0</v>
      </c>
      <c r="BL188" s="15" t="s">
        <v>256</v>
      </c>
      <c r="BM188" s="228" t="s">
        <v>282</v>
      </c>
    </row>
    <row r="189" s="2" customFormat="1">
      <c r="A189" s="36"/>
      <c r="B189" s="37"/>
      <c r="C189" s="38"/>
      <c r="D189" s="230" t="s">
        <v>132</v>
      </c>
      <c r="E189" s="38"/>
      <c r="F189" s="231" t="s">
        <v>283</v>
      </c>
      <c r="G189" s="38"/>
      <c r="H189" s="38"/>
      <c r="I189" s="232"/>
      <c r="J189" s="38"/>
      <c r="K189" s="38"/>
      <c r="L189" s="42"/>
      <c r="M189" s="256"/>
      <c r="N189" s="257"/>
      <c r="O189" s="258"/>
      <c r="P189" s="258"/>
      <c r="Q189" s="258"/>
      <c r="R189" s="258"/>
      <c r="S189" s="258"/>
      <c r="T189" s="259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132</v>
      </c>
      <c r="AU189" s="15" t="s">
        <v>86</v>
      </c>
    </row>
    <row r="190" s="2" customFormat="1" ht="6.96" customHeight="1">
      <c r="A190" s="36"/>
      <c r="B190" s="64"/>
      <c r="C190" s="65"/>
      <c r="D190" s="65"/>
      <c r="E190" s="65"/>
      <c r="F190" s="65"/>
      <c r="G190" s="65"/>
      <c r="H190" s="65"/>
      <c r="I190" s="65"/>
      <c r="J190" s="65"/>
      <c r="K190" s="65"/>
      <c r="L190" s="42"/>
      <c r="M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</row>
  </sheetData>
  <sheetProtection sheet="1" autoFilter="0" formatColumns="0" formatRows="0" objects="1" scenarios="1" spinCount="100000" saltValue="8gZOORfAwcI3cSjdfwwEBUcu+iaqMGOUprZxmt30JhR1fJBzyM0ciQwzbIFg5kH+wTHHLlBd9EmIT03xm6U4jQ==" hashValue="EWMuNeyYwPIq2z6GSDT344ux2E8sDuxZZ0zmywlc2yBFol4nEjMBH6URxNDyfJCnXLbDxXyBgbT5t9/vOBq2uw==" algorithmName="SHA-512" password="CC35"/>
  <autoFilter ref="C119:K18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8"/>
      <c r="AT3" s="15" t="s">
        <v>88</v>
      </c>
    </row>
    <row r="4" s="1" customFormat="1" ht="24.96" customHeight="1">
      <c r="B4" s="18"/>
      <c r="D4" s="137" t="s">
        <v>95</v>
      </c>
      <c r="L4" s="18"/>
      <c r="M4" s="138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9" t="s">
        <v>16</v>
      </c>
      <c r="L6" s="18"/>
    </row>
    <row r="7" s="1" customFormat="1" ht="16.5" customHeight="1">
      <c r="B7" s="18"/>
      <c r="E7" s="140" t="str">
        <f>'Rekapitulace stavby'!K6</f>
        <v>Oprava trati v úseku Veselí nad Moravou - Uherský Ostroh</v>
      </c>
      <c r="F7" s="139"/>
      <c r="G7" s="139"/>
      <c r="H7" s="139"/>
      <c r="L7" s="18"/>
    </row>
    <row r="8" s="2" customFormat="1" ht="12" customHeight="1">
      <c r="A8" s="36"/>
      <c r="B8" s="42"/>
      <c r="C8" s="36"/>
      <c r="D8" s="139" t="s">
        <v>96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1" t="s">
        <v>284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9" t="s">
        <v>18</v>
      </c>
      <c r="E11" s="36"/>
      <c r="F11" s="142" t="s">
        <v>1</v>
      </c>
      <c r="G11" s="36"/>
      <c r="H11" s="36"/>
      <c r="I11" s="139" t="s">
        <v>19</v>
      </c>
      <c r="J11" s="142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9" t="s">
        <v>20</v>
      </c>
      <c r="E12" s="36"/>
      <c r="F12" s="142" t="s">
        <v>21</v>
      </c>
      <c r="G12" s="36"/>
      <c r="H12" s="36"/>
      <c r="I12" s="139" t="s">
        <v>22</v>
      </c>
      <c r="J12" s="143" t="str">
        <f>'Rekapitulace stavby'!AN8</f>
        <v>6. 9. 2022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9" t="s">
        <v>24</v>
      </c>
      <c r="E14" s="36"/>
      <c r="F14" s="36"/>
      <c r="G14" s="36"/>
      <c r="H14" s="36"/>
      <c r="I14" s="139" t="s">
        <v>25</v>
      </c>
      <c r="J14" s="142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2" t="s">
        <v>27</v>
      </c>
      <c r="F15" s="36"/>
      <c r="G15" s="36"/>
      <c r="H15" s="36"/>
      <c r="I15" s="139" t="s">
        <v>28</v>
      </c>
      <c r="J15" s="142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9" t="s">
        <v>30</v>
      </c>
      <c r="E17" s="36"/>
      <c r="F17" s="36"/>
      <c r="G17" s="36"/>
      <c r="H17" s="36"/>
      <c r="I17" s="139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2"/>
      <c r="G18" s="142"/>
      <c r="H18" s="142"/>
      <c r="I18" s="139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9" t="s">
        <v>32</v>
      </c>
      <c r="E20" s="36"/>
      <c r="F20" s="36"/>
      <c r="G20" s="36"/>
      <c r="H20" s="36"/>
      <c r="I20" s="139" t="s">
        <v>25</v>
      </c>
      <c r="J20" s="142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2" t="str">
        <f>IF('Rekapitulace stavby'!E17="","",'Rekapitulace stavby'!E17)</f>
        <v xml:space="preserve"> </v>
      </c>
      <c r="F21" s="36"/>
      <c r="G21" s="36"/>
      <c r="H21" s="36"/>
      <c r="I21" s="139" t="s">
        <v>28</v>
      </c>
      <c r="J21" s="142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9" t="s">
        <v>35</v>
      </c>
      <c r="E23" s="36"/>
      <c r="F23" s="36"/>
      <c r="G23" s="36"/>
      <c r="H23" s="36"/>
      <c r="I23" s="139" t="s">
        <v>25</v>
      </c>
      <c r="J23" s="142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2" t="s">
        <v>36</v>
      </c>
      <c r="F24" s="36"/>
      <c r="G24" s="36"/>
      <c r="H24" s="36"/>
      <c r="I24" s="139" t="s">
        <v>28</v>
      </c>
      <c r="J24" s="142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9" t="s">
        <v>37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8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9" t="s">
        <v>38</v>
      </c>
      <c r="E30" s="36"/>
      <c r="F30" s="36"/>
      <c r="G30" s="36"/>
      <c r="H30" s="36"/>
      <c r="I30" s="36"/>
      <c r="J30" s="150">
        <f>ROUND(J117,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8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1" t="s">
        <v>40</v>
      </c>
      <c r="G32" s="36"/>
      <c r="H32" s="36"/>
      <c r="I32" s="151" t="s">
        <v>39</v>
      </c>
      <c r="J32" s="151" t="s">
        <v>41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2" t="s">
        <v>42</v>
      </c>
      <c r="E33" s="139" t="s">
        <v>43</v>
      </c>
      <c r="F33" s="153">
        <f>ROUND((SUM(BE117:BE128)),  2)</f>
        <v>0</v>
      </c>
      <c r="G33" s="36"/>
      <c r="H33" s="36"/>
      <c r="I33" s="154">
        <v>0.20999999999999999</v>
      </c>
      <c r="J33" s="153">
        <f>ROUND(((SUM(BE117:BE128))*I33),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9" t="s">
        <v>44</v>
      </c>
      <c r="F34" s="153">
        <f>ROUND((SUM(BF117:BF128)),  2)</f>
        <v>0</v>
      </c>
      <c r="G34" s="36"/>
      <c r="H34" s="36"/>
      <c r="I34" s="154">
        <v>0.14999999999999999</v>
      </c>
      <c r="J34" s="153">
        <f>ROUND(((SUM(BF117:BF128))*I34),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9" t="s">
        <v>45</v>
      </c>
      <c r="F35" s="153">
        <f>ROUND((SUM(BG117:BG128)),  2)</f>
        <v>0</v>
      </c>
      <c r="G35" s="36"/>
      <c r="H35" s="36"/>
      <c r="I35" s="154">
        <v>0.20999999999999999</v>
      </c>
      <c r="J35" s="153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9" t="s">
        <v>46</v>
      </c>
      <c r="F36" s="153">
        <f>ROUND((SUM(BH117:BH128)),  2)</f>
        <v>0</v>
      </c>
      <c r="G36" s="36"/>
      <c r="H36" s="36"/>
      <c r="I36" s="154">
        <v>0.14999999999999999</v>
      </c>
      <c r="J36" s="153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9" t="s">
        <v>47</v>
      </c>
      <c r="F37" s="153">
        <f>ROUND((SUM(BI117:BI128)),  2)</f>
        <v>0</v>
      </c>
      <c r="G37" s="36"/>
      <c r="H37" s="36"/>
      <c r="I37" s="154">
        <v>0</v>
      </c>
      <c r="J37" s="153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3" t="str">
        <f>E7</f>
        <v>Oprava trati v úseku Veselí nad Moravou - Uherský Ostroh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96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VRN - VRN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Veselí nad Moravou – Uherský Ostroh</v>
      </c>
      <c r="G89" s="38"/>
      <c r="H89" s="38"/>
      <c r="I89" s="30" t="s">
        <v>22</v>
      </c>
      <c r="J89" s="77" t="str">
        <f>IF(J12="","",J12)</f>
        <v>6. 9. 2022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Správa železnic, s.o.</v>
      </c>
      <c r="G91" s="38"/>
      <c r="H91" s="38"/>
      <c r="I91" s="30" t="s">
        <v>32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35</v>
      </c>
      <c r="J92" s="34" t="str">
        <f>E24</f>
        <v>Jiří Vendel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7" t="s">
        <v>101</v>
      </c>
      <c r="D96" s="38"/>
      <c r="E96" s="38"/>
      <c r="F96" s="38"/>
      <c r="G96" s="38"/>
      <c r="H96" s="38"/>
      <c r="I96" s="38"/>
      <c r="J96" s="108">
        <f>J117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102</v>
      </c>
    </row>
    <row r="97" s="9" customFormat="1" ht="24.96" customHeight="1">
      <c r="A97" s="9"/>
      <c r="B97" s="178"/>
      <c r="C97" s="179"/>
      <c r="D97" s="180" t="s">
        <v>285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3" s="2" customFormat="1" ht="6.96" customHeight="1">
      <c r="A103" s="36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24.96" customHeight="1">
      <c r="A104" s="36"/>
      <c r="B104" s="37"/>
      <c r="C104" s="21" t="s">
        <v>107</v>
      </c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2" customHeight="1">
      <c r="A106" s="36"/>
      <c r="B106" s="37"/>
      <c r="C106" s="30" t="s">
        <v>16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6.5" customHeight="1">
      <c r="A107" s="36"/>
      <c r="B107" s="37"/>
      <c r="C107" s="38"/>
      <c r="D107" s="38"/>
      <c r="E107" s="173" t="str">
        <f>E7</f>
        <v>Oprava trati v úseku Veselí nad Moravou - Uherský Ostroh</v>
      </c>
      <c r="F107" s="30"/>
      <c r="G107" s="30"/>
      <c r="H107" s="30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96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74" t="str">
        <f>E9</f>
        <v>VRN - VRN</v>
      </c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20</v>
      </c>
      <c r="D111" s="38"/>
      <c r="E111" s="38"/>
      <c r="F111" s="25" t="str">
        <f>F12</f>
        <v>Veselí nad Moravou – Uherský Ostroh</v>
      </c>
      <c r="G111" s="38"/>
      <c r="H111" s="38"/>
      <c r="I111" s="30" t="s">
        <v>22</v>
      </c>
      <c r="J111" s="77" t="str">
        <f>IF(J12="","",J12)</f>
        <v>6. 9. 2022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5.15" customHeight="1">
      <c r="A113" s="36"/>
      <c r="B113" s="37"/>
      <c r="C113" s="30" t="s">
        <v>24</v>
      </c>
      <c r="D113" s="38"/>
      <c r="E113" s="38"/>
      <c r="F113" s="25" t="str">
        <f>E15</f>
        <v>Správa železnic, s.o.</v>
      </c>
      <c r="G113" s="38"/>
      <c r="H113" s="38"/>
      <c r="I113" s="30" t="s">
        <v>32</v>
      </c>
      <c r="J113" s="34" t="str">
        <f>E21</f>
        <v xml:space="preserve"> 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30</v>
      </c>
      <c r="D114" s="38"/>
      <c r="E114" s="38"/>
      <c r="F114" s="25" t="str">
        <f>IF(E18="","",E18)</f>
        <v>Vyplň údaj</v>
      </c>
      <c r="G114" s="38"/>
      <c r="H114" s="38"/>
      <c r="I114" s="30" t="s">
        <v>35</v>
      </c>
      <c r="J114" s="34" t="str">
        <f>E24</f>
        <v>Jiří Vendel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0.32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11" customFormat="1" ht="29.28" customHeight="1">
      <c r="A116" s="190"/>
      <c r="B116" s="191"/>
      <c r="C116" s="192" t="s">
        <v>108</v>
      </c>
      <c r="D116" s="193" t="s">
        <v>63</v>
      </c>
      <c r="E116" s="193" t="s">
        <v>59</v>
      </c>
      <c r="F116" s="193" t="s">
        <v>60</v>
      </c>
      <c r="G116" s="193" t="s">
        <v>109</v>
      </c>
      <c r="H116" s="193" t="s">
        <v>110</v>
      </c>
      <c r="I116" s="193" t="s">
        <v>111</v>
      </c>
      <c r="J116" s="193" t="s">
        <v>100</v>
      </c>
      <c r="K116" s="194" t="s">
        <v>112</v>
      </c>
      <c r="L116" s="195"/>
      <c r="M116" s="98" t="s">
        <v>1</v>
      </c>
      <c r="N116" s="99" t="s">
        <v>42</v>
      </c>
      <c r="O116" s="99" t="s">
        <v>113</v>
      </c>
      <c r="P116" s="99" t="s">
        <v>114</v>
      </c>
      <c r="Q116" s="99" t="s">
        <v>115</v>
      </c>
      <c r="R116" s="99" t="s">
        <v>116</v>
      </c>
      <c r="S116" s="99" t="s">
        <v>117</v>
      </c>
      <c r="T116" s="100" t="s">
        <v>118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6"/>
      <c r="B117" s="37"/>
      <c r="C117" s="105" t="s">
        <v>119</v>
      </c>
      <c r="D117" s="38"/>
      <c r="E117" s="38"/>
      <c r="F117" s="38"/>
      <c r="G117" s="38"/>
      <c r="H117" s="38"/>
      <c r="I117" s="38"/>
      <c r="J117" s="196">
        <f>BK117</f>
        <v>0</v>
      </c>
      <c r="K117" s="38"/>
      <c r="L117" s="42"/>
      <c r="M117" s="101"/>
      <c r="N117" s="197"/>
      <c r="O117" s="102"/>
      <c r="P117" s="198">
        <f>P118</f>
        <v>0</v>
      </c>
      <c r="Q117" s="102"/>
      <c r="R117" s="198">
        <f>R118</f>
        <v>0</v>
      </c>
      <c r="S117" s="102"/>
      <c r="T117" s="199">
        <f>T118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77</v>
      </c>
      <c r="AU117" s="15" t="s">
        <v>102</v>
      </c>
      <c r="BK117" s="200">
        <f>BK118</f>
        <v>0</v>
      </c>
    </row>
    <row r="118" s="12" customFormat="1" ht="25.92" customHeight="1">
      <c r="A118" s="12"/>
      <c r="B118" s="201"/>
      <c r="C118" s="202"/>
      <c r="D118" s="203" t="s">
        <v>77</v>
      </c>
      <c r="E118" s="204" t="s">
        <v>89</v>
      </c>
      <c r="F118" s="204" t="s">
        <v>286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SUM(P119:P128)</f>
        <v>0</v>
      </c>
      <c r="Q118" s="209"/>
      <c r="R118" s="210">
        <f>SUM(R119:R128)</f>
        <v>0</v>
      </c>
      <c r="S118" s="209"/>
      <c r="T118" s="211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2" t="s">
        <v>123</v>
      </c>
      <c r="AT118" s="213" t="s">
        <v>77</v>
      </c>
      <c r="AU118" s="213" t="s">
        <v>78</v>
      </c>
      <c r="AY118" s="212" t="s">
        <v>122</v>
      </c>
      <c r="BK118" s="214">
        <f>SUM(BK119:BK128)</f>
        <v>0</v>
      </c>
    </row>
    <row r="119" s="2" customFormat="1" ht="21.75" customHeight="1">
      <c r="A119" s="36"/>
      <c r="B119" s="37"/>
      <c r="C119" s="217" t="s">
        <v>86</v>
      </c>
      <c r="D119" s="217" t="s">
        <v>125</v>
      </c>
      <c r="E119" s="218" t="s">
        <v>287</v>
      </c>
      <c r="F119" s="219" t="s">
        <v>288</v>
      </c>
      <c r="G119" s="220" t="s">
        <v>289</v>
      </c>
      <c r="H119" s="221">
        <v>1</v>
      </c>
      <c r="I119" s="222"/>
      <c r="J119" s="223">
        <f>ROUND(I119*H119,2)</f>
        <v>0</v>
      </c>
      <c r="K119" s="219" t="s">
        <v>209</v>
      </c>
      <c r="L119" s="42"/>
      <c r="M119" s="224" t="s">
        <v>1</v>
      </c>
      <c r="N119" s="225" t="s">
        <v>43</v>
      </c>
      <c r="O119" s="8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8" t="s">
        <v>130</v>
      </c>
      <c r="AT119" s="228" t="s">
        <v>125</v>
      </c>
      <c r="AU119" s="228" t="s">
        <v>86</v>
      </c>
      <c r="AY119" s="15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5" t="s">
        <v>86</v>
      </c>
      <c r="BK119" s="229">
        <f>ROUND(I119*H119,2)</f>
        <v>0</v>
      </c>
      <c r="BL119" s="15" t="s">
        <v>130</v>
      </c>
      <c r="BM119" s="228" t="s">
        <v>290</v>
      </c>
    </row>
    <row r="120" s="2" customFormat="1">
      <c r="A120" s="36"/>
      <c r="B120" s="37"/>
      <c r="C120" s="38"/>
      <c r="D120" s="230" t="s">
        <v>132</v>
      </c>
      <c r="E120" s="38"/>
      <c r="F120" s="231" t="s">
        <v>288</v>
      </c>
      <c r="G120" s="38"/>
      <c r="H120" s="38"/>
      <c r="I120" s="232"/>
      <c r="J120" s="38"/>
      <c r="K120" s="38"/>
      <c r="L120" s="42"/>
      <c r="M120" s="233"/>
      <c r="N120" s="234"/>
      <c r="O120" s="89"/>
      <c r="P120" s="89"/>
      <c r="Q120" s="89"/>
      <c r="R120" s="89"/>
      <c r="S120" s="89"/>
      <c r="T120" s="90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132</v>
      </c>
      <c r="AU120" s="15" t="s">
        <v>86</v>
      </c>
    </row>
    <row r="121" s="2" customFormat="1" ht="66.75" customHeight="1">
      <c r="A121" s="36"/>
      <c r="B121" s="37"/>
      <c r="C121" s="217" t="s">
        <v>88</v>
      </c>
      <c r="D121" s="217" t="s">
        <v>125</v>
      </c>
      <c r="E121" s="218" t="s">
        <v>291</v>
      </c>
      <c r="F121" s="219" t="s">
        <v>292</v>
      </c>
      <c r="G121" s="220" t="s">
        <v>289</v>
      </c>
      <c r="H121" s="221">
        <v>1</v>
      </c>
      <c r="I121" s="222"/>
      <c r="J121" s="223">
        <f>ROUND(I121*H121,2)</f>
        <v>0</v>
      </c>
      <c r="K121" s="219" t="s">
        <v>209</v>
      </c>
      <c r="L121" s="42"/>
      <c r="M121" s="224" t="s">
        <v>1</v>
      </c>
      <c r="N121" s="225" t="s">
        <v>43</v>
      </c>
      <c r="O121" s="8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8" t="s">
        <v>130</v>
      </c>
      <c r="AT121" s="228" t="s">
        <v>125</v>
      </c>
      <c r="AU121" s="228" t="s">
        <v>86</v>
      </c>
      <c r="AY121" s="15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5" t="s">
        <v>86</v>
      </c>
      <c r="BK121" s="229">
        <f>ROUND(I121*H121,2)</f>
        <v>0</v>
      </c>
      <c r="BL121" s="15" t="s">
        <v>130</v>
      </c>
      <c r="BM121" s="228" t="s">
        <v>293</v>
      </c>
    </row>
    <row r="122" s="2" customFormat="1">
      <c r="A122" s="36"/>
      <c r="B122" s="37"/>
      <c r="C122" s="38"/>
      <c r="D122" s="230" t="s">
        <v>132</v>
      </c>
      <c r="E122" s="38"/>
      <c r="F122" s="231" t="s">
        <v>292</v>
      </c>
      <c r="G122" s="38"/>
      <c r="H122" s="38"/>
      <c r="I122" s="232"/>
      <c r="J122" s="38"/>
      <c r="K122" s="38"/>
      <c r="L122" s="42"/>
      <c r="M122" s="233"/>
      <c r="N122" s="234"/>
      <c r="O122" s="89"/>
      <c r="P122" s="89"/>
      <c r="Q122" s="89"/>
      <c r="R122" s="89"/>
      <c r="S122" s="89"/>
      <c r="T122" s="90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132</v>
      </c>
      <c r="AU122" s="15" t="s">
        <v>86</v>
      </c>
    </row>
    <row r="123" s="2" customFormat="1" ht="24.15" customHeight="1">
      <c r="A123" s="36"/>
      <c r="B123" s="37"/>
      <c r="C123" s="217" t="s">
        <v>138</v>
      </c>
      <c r="D123" s="217" t="s">
        <v>125</v>
      </c>
      <c r="E123" s="218" t="s">
        <v>294</v>
      </c>
      <c r="F123" s="219" t="s">
        <v>295</v>
      </c>
      <c r="G123" s="220" t="s">
        <v>180</v>
      </c>
      <c r="H123" s="221">
        <v>4624</v>
      </c>
      <c r="I123" s="222"/>
      <c r="J123" s="223">
        <f>ROUND(I123*H123,2)</f>
        <v>0</v>
      </c>
      <c r="K123" s="219" t="s">
        <v>129</v>
      </c>
      <c r="L123" s="42"/>
      <c r="M123" s="224" t="s">
        <v>1</v>
      </c>
      <c r="N123" s="225" t="s">
        <v>43</v>
      </c>
      <c r="O123" s="8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8" t="s">
        <v>130</v>
      </c>
      <c r="AT123" s="228" t="s">
        <v>125</v>
      </c>
      <c r="AU123" s="228" t="s">
        <v>86</v>
      </c>
      <c r="AY123" s="15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5" t="s">
        <v>86</v>
      </c>
      <c r="BK123" s="229">
        <f>ROUND(I123*H123,2)</f>
        <v>0</v>
      </c>
      <c r="BL123" s="15" t="s">
        <v>130</v>
      </c>
      <c r="BM123" s="228" t="s">
        <v>296</v>
      </c>
    </row>
    <row r="124" s="2" customFormat="1">
      <c r="A124" s="36"/>
      <c r="B124" s="37"/>
      <c r="C124" s="38"/>
      <c r="D124" s="230" t="s">
        <v>132</v>
      </c>
      <c r="E124" s="38"/>
      <c r="F124" s="231" t="s">
        <v>297</v>
      </c>
      <c r="G124" s="38"/>
      <c r="H124" s="38"/>
      <c r="I124" s="232"/>
      <c r="J124" s="38"/>
      <c r="K124" s="38"/>
      <c r="L124" s="42"/>
      <c r="M124" s="233"/>
      <c r="N124" s="234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132</v>
      </c>
      <c r="AU124" s="15" t="s">
        <v>86</v>
      </c>
    </row>
    <row r="125" s="13" customFormat="1">
      <c r="A125" s="13"/>
      <c r="B125" s="235"/>
      <c r="C125" s="236"/>
      <c r="D125" s="230" t="s">
        <v>144</v>
      </c>
      <c r="E125" s="237" t="s">
        <v>1</v>
      </c>
      <c r="F125" s="238" t="s">
        <v>298</v>
      </c>
      <c r="G125" s="236"/>
      <c r="H125" s="239">
        <v>4624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144</v>
      </c>
      <c r="AU125" s="245" t="s">
        <v>86</v>
      </c>
      <c r="AV125" s="13" t="s">
        <v>88</v>
      </c>
      <c r="AW125" s="13" t="s">
        <v>34</v>
      </c>
      <c r="AX125" s="13" t="s">
        <v>86</v>
      </c>
      <c r="AY125" s="245" t="s">
        <v>122</v>
      </c>
    </row>
    <row r="126" s="2" customFormat="1" ht="37.8" customHeight="1">
      <c r="A126" s="36"/>
      <c r="B126" s="37"/>
      <c r="C126" s="217" t="s">
        <v>130</v>
      </c>
      <c r="D126" s="217" t="s">
        <v>125</v>
      </c>
      <c r="E126" s="218" t="s">
        <v>299</v>
      </c>
      <c r="F126" s="219" t="s">
        <v>300</v>
      </c>
      <c r="G126" s="220" t="s">
        <v>301</v>
      </c>
      <c r="H126" s="221">
        <v>320</v>
      </c>
      <c r="I126" s="222"/>
      <c r="J126" s="223">
        <f>ROUND(I126*H126,2)</f>
        <v>0</v>
      </c>
      <c r="K126" s="219" t="s">
        <v>129</v>
      </c>
      <c r="L126" s="42"/>
      <c r="M126" s="224" t="s">
        <v>1</v>
      </c>
      <c r="N126" s="225" t="s">
        <v>43</v>
      </c>
      <c r="O126" s="8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8" t="s">
        <v>130</v>
      </c>
      <c r="AT126" s="228" t="s">
        <v>125</v>
      </c>
      <c r="AU126" s="228" t="s">
        <v>86</v>
      </c>
      <c r="AY126" s="15" t="s">
        <v>122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5" t="s">
        <v>86</v>
      </c>
      <c r="BK126" s="229">
        <f>ROUND(I126*H126,2)</f>
        <v>0</v>
      </c>
      <c r="BL126" s="15" t="s">
        <v>130</v>
      </c>
      <c r="BM126" s="228" t="s">
        <v>302</v>
      </c>
    </row>
    <row r="127" s="2" customFormat="1">
      <c r="A127" s="36"/>
      <c r="B127" s="37"/>
      <c r="C127" s="38"/>
      <c r="D127" s="230" t="s">
        <v>132</v>
      </c>
      <c r="E127" s="38"/>
      <c r="F127" s="231" t="s">
        <v>300</v>
      </c>
      <c r="G127" s="38"/>
      <c r="H127" s="38"/>
      <c r="I127" s="232"/>
      <c r="J127" s="38"/>
      <c r="K127" s="38"/>
      <c r="L127" s="42"/>
      <c r="M127" s="233"/>
      <c r="N127" s="234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132</v>
      </c>
      <c r="AU127" s="15" t="s">
        <v>86</v>
      </c>
    </row>
    <row r="128" s="13" customFormat="1">
      <c r="A128" s="13"/>
      <c r="B128" s="235"/>
      <c r="C128" s="236"/>
      <c r="D128" s="230" t="s">
        <v>144</v>
      </c>
      <c r="E128" s="237" t="s">
        <v>1</v>
      </c>
      <c r="F128" s="238" t="s">
        <v>303</v>
      </c>
      <c r="G128" s="236"/>
      <c r="H128" s="239">
        <v>320</v>
      </c>
      <c r="I128" s="240"/>
      <c r="J128" s="236"/>
      <c r="K128" s="236"/>
      <c r="L128" s="241"/>
      <c r="M128" s="260"/>
      <c r="N128" s="261"/>
      <c r="O128" s="261"/>
      <c r="P128" s="261"/>
      <c r="Q128" s="261"/>
      <c r="R128" s="261"/>
      <c r="S128" s="261"/>
      <c r="T128" s="26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144</v>
      </c>
      <c r="AU128" s="245" t="s">
        <v>86</v>
      </c>
      <c r="AV128" s="13" t="s">
        <v>88</v>
      </c>
      <c r="AW128" s="13" t="s">
        <v>34</v>
      </c>
      <c r="AX128" s="13" t="s">
        <v>86</v>
      </c>
      <c r="AY128" s="245" t="s">
        <v>122</v>
      </c>
    </row>
    <row r="129" s="2" customFormat="1" ht="6.96" customHeight="1">
      <c r="A129" s="36"/>
      <c r="B129" s="64"/>
      <c r="C129" s="65"/>
      <c r="D129" s="65"/>
      <c r="E129" s="65"/>
      <c r="F129" s="65"/>
      <c r="G129" s="65"/>
      <c r="H129" s="65"/>
      <c r="I129" s="65"/>
      <c r="J129" s="65"/>
      <c r="K129" s="65"/>
      <c r="L129" s="42"/>
      <c r="M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</sheetData>
  <sheetProtection sheet="1" autoFilter="0" formatColumns="0" formatRows="0" objects="1" scenarios="1" spinCount="100000" saltValue="UqCiKoLznAPncoXMYV+w8Hk62zv3KaxnTqePigE/1ew53NZyrvMb/3zpyd/M9qbwZJ0OqKU0EQRMwOXoDb07Hg==" hashValue="vWXyWI7QGInQqZo50d6r/eDo028QNzzGYK6eNKiRHgLTKYgKp1/gJ//PPP3Jo7sgCrvBHOJgf7ahmPWs6eyJTg==" algorithmName="SHA-512" password="CC35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8"/>
    </row>
    <row r="4" s="1" customFormat="1" ht="24.96" customHeight="1">
      <c r="B4" s="18"/>
      <c r="C4" s="137" t="s">
        <v>304</v>
      </c>
      <c r="H4" s="18"/>
    </row>
    <row r="5" s="1" customFormat="1" ht="12" customHeight="1">
      <c r="B5" s="18"/>
      <c r="C5" s="263" t="s">
        <v>13</v>
      </c>
      <c r="D5" s="146" t="s">
        <v>14</v>
      </c>
      <c r="E5" s="1"/>
      <c r="F5" s="1"/>
      <c r="H5" s="18"/>
    </row>
    <row r="6" s="1" customFormat="1" ht="36.96" customHeight="1">
      <c r="B6" s="18"/>
      <c r="C6" s="264" t="s">
        <v>16</v>
      </c>
      <c r="D6" s="265" t="s">
        <v>17</v>
      </c>
      <c r="E6" s="1"/>
      <c r="F6" s="1"/>
      <c r="H6" s="18"/>
    </row>
    <row r="7" s="1" customFormat="1" ht="16.5" customHeight="1">
      <c r="B7" s="18"/>
      <c r="C7" s="139" t="s">
        <v>22</v>
      </c>
      <c r="D7" s="143" t="str">
        <f>'Rekapitulace stavby'!AN8</f>
        <v>6. 9. 2022</v>
      </c>
      <c r="H7" s="18"/>
    </row>
    <row r="8" s="2" customFormat="1" ht="10.8" customHeight="1">
      <c r="A8" s="36"/>
      <c r="B8" s="42"/>
      <c r="C8" s="36"/>
      <c r="D8" s="36"/>
      <c r="E8" s="36"/>
      <c r="F8" s="36"/>
      <c r="G8" s="36"/>
      <c r="H8" s="42"/>
    </row>
    <row r="9" s="11" customFormat="1" ht="29.28" customHeight="1">
      <c r="A9" s="190"/>
      <c r="B9" s="266"/>
      <c r="C9" s="267" t="s">
        <v>59</v>
      </c>
      <c r="D9" s="268" t="s">
        <v>60</v>
      </c>
      <c r="E9" s="268" t="s">
        <v>109</v>
      </c>
      <c r="F9" s="269" t="s">
        <v>305</v>
      </c>
      <c r="G9" s="190"/>
      <c r="H9" s="266"/>
    </row>
    <row r="10" s="2" customFormat="1" ht="26.4" customHeight="1">
      <c r="A10" s="36"/>
      <c r="B10" s="42"/>
      <c r="C10" s="270" t="s">
        <v>306</v>
      </c>
      <c r="D10" s="270" t="s">
        <v>84</v>
      </c>
      <c r="E10" s="36"/>
      <c r="F10" s="36"/>
      <c r="G10" s="36"/>
      <c r="H10" s="42"/>
    </row>
    <row r="11" s="2" customFormat="1" ht="16.8" customHeight="1">
      <c r="A11" s="36"/>
      <c r="B11" s="42"/>
      <c r="C11" s="271" t="s">
        <v>91</v>
      </c>
      <c r="D11" s="272" t="s">
        <v>1</v>
      </c>
      <c r="E11" s="273" t="s">
        <v>1</v>
      </c>
      <c r="F11" s="274">
        <v>240</v>
      </c>
      <c r="G11" s="36"/>
      <c r="H11" s="42"/>
    </row>
    <row r="12" s="2" customFormat="1" ht="16.8" customHeight="1">
      <c r="A12" s="36"/>
      <c r="B12" s="42"/>
      <c r="C12" s="275" t="s">
        <v>91</v>
      </c>
      <c r="D12" s="275" t="s">
        <v>145</v>
      </c>
      <c r="E12" s="15" t="s">
        <v>1</v>
      </c>
      <c r="F12" s="276">
        <v>240</v>
      </c>
      <c r="G12" s="36"/>
      <c r="H12" s="42"/>
    </row>
    <row r="13" s="2" customFormat="1" ht="16.8" customHeight="1">
      <c r="A13" s="36"/>
      <c r="B13" s="42"/>
      <c r="C13" s="277" t="s">
        <v>307</v>
      </c>
      <c r="D13" s="36"/>
      <c r="E13" s="36"/>
      <c r="F13" s="36"/>
      <c r="G13" s="36"/>
      <c r="H13" s="42"/>
    </row>
    <row r="14" s="2" customFormat="1" ht="16.8" customHeight="1">
      <c r="A14" s="36"/>
      <c r="B14" s="42"/>
      <c r="C14" s="275" t="s">
        <v>139</v>
      </c>
      <c r="D14" s="275" t="s">
        <v>140</v>
      </c>
      <c r="E14" s="15" t="s">
        <v>141</v>
      </c>
      <c r="F14" s="276">
        <v>240</v>
      </c>
      <c r="G14" s="36"/>
      <c r="H14" s="42"/>
    </row>
    <row r="15" s="2" customFormat="1">
      <c r="A15" s="36"/>
      <c r="B15" s="42"/>
      <c r="C15" s="275" t="s">
        <v>264</v>
      </c>
      <c r="D15" s="275" t="s">
        <v>265</v>
      </c>
      <c r="E15" s="15" t="s">
        <v>248</v>
      </c>
      <c r="F15" s="276">
        <v>408</v>
      </c>
      <c r="G15" s="36"/>
      <c r="H15" s="42"/>
    </row>
    <row r="16" s="2" customFormat="1" ht="16.8" customHeight="1">
      <c r="A16" s="36"/>
      <c r="B16" s="42"/>
      <c r="C16" s="275" t="s">
        <v>246</v>
      </c>
      <c r="D16" s="275" t="s">
        <v>247</v>
      </c>
      <c r="E16" s="15" t="s">
        <v>248</v>
      </c>
      <c r="F16" s="276">
        <v>408</v>
      </c>
      <c r="G16" s="36"/>
      <c r="H16" s="42"/>
    </row>
    <row r="17" s="2" customFormat="1" ht="16.8" customHeight="1">
      <c r="A17" s="36"/>
      <c r="B17" s="42"/>
      <c r="C17" s="271" t="s">
        <v>93</v>
      </c>
      <c r="D17" s="272" t="s">
        <v>1</v>
      </c>
      <c r="E17" s="273" t="s">
        <v>1</v>
      </c>
      <c r="F17" s="274">
        <v>4320</v>
      </c>
      <c r="G17" s="36"/>
      <c r="H17" s="42"/>
    </row>
    <row r="18" s="2" customFormat="1" ht="16.8" customHeight="1">
      <c r="A18" s="36"/>
      <c r="B18" s="42"/>
      <c r="C18" s="275" t="s">
        <v>93</v>
      </c>
      <c r="D18" s="275" t="s">
        <v>188</v>
      </c>
      <c r="E18" s="15" t="s">
        <v>1</v>
      </c>
      <c r="F18" s="276">
        <v>4320</v>
      </c>
      <c r="G18" s="36"/>
      <c r="H18" s="42"/>
    </row>
    <row r="19" s="2" customFormat="1" ht="16.8" customHeight="1">
      <c r="A19" s="36"/>
      <c r="B19" s="42"/>
      <c r="C19" s="277" t="s">
        <v>307</v>
      </c>
      <c r="D19" s="36"/>
      <c r="E19" s="36"/>
      <c r="F19" s="36"/>
      <c r="G19" s="36"/>
      <c r="H19" s="42"/>
    </row>
    <row r="20" s="2" customFormat="1" ht="16.8" customHeight="1">
      <c r="A20" s="36"/>
      <c r="B20" s="42"/>
      <c r="C20" s="275" t="s">
        <v>184</v>
      </c>
      <c r="D20" s="275" t="s">
        <v>185</v>
      </c>
      <c r="E20" s="15" t="s">
        <v>180</v>
      </c>
      <c r="F20" s="276">
        <v>4320</v>
      </c>
      <c r="G20" s="36"/>
      <c r="H20" s="42"/>
    </row>
    <row r="21" s="2" customFormat="1">
      <c r="A21" s="36"/>
      <c r="B21" s="42"/>
      <c r="C21" s="275" t="s">
        <v>234</v>
      </c>
      <c r="D21" s="275" t="s">
        <v>235</v>
      </c>
      <c r="E21" s="15" t="s">
        <v>180</v>
      </c>
      <c r="F21" s="276">
        <v>4320</v>
      </c>
      <c r="G21" s="36"/>
      <c r="H21" s="42"/>
    </row>
    <row r="22" s="2" customFormat="1" ht="16.8" customHeight="1">
      <c r="A22" s="36"/>
      <c r="B22" s="42"/>
      <c r="C22" s="275" t="s">
        <v>269</v>
      </c>
      <c r="D22" s="275" t="s">
        <v>270</v>
      </c>
      <c r="E22" s="15" t="s">
        <v>248</v>
      </c>
      <c r="F22" s="276">
        <v>280.238</v>
      </c>
      <c r="G22" s="36"/>
      <c r="H22" s="42"/>
    </row>
    <row r="23" s="2" customFormat="1" ht="7.44" customHeight="1">
      <c r="A23" s="36"/>
      <c r="B23" s="169"/>
      <c r="C23" s="170"/>
      <c r="D23" s="170"/>
      <c r="E23" s="170"/>
      <c r="F23" s="170"/>
      <c r="G23" s="170"/>
      <c r="H23" s="42"/>
    </row>
    <row r="24" s="2" customFormat="1">
      <c r="A24" s="36"/>
      <c r="B24" s="36"/>
      <c r="C24" s="36"/>
      <c r="D24" s="36"/>
      <c r="E24" s="36"/>
      <c r="F24" s="36"/>
      <c r="G24" s="36"/>
      <c r="H24" s="36"/>
    </row>
  </sheetData>
  <sheetProtection sheet="1" formatColumns="0" formatRows="0" objects="1" scenarios="1" spinCount="100000" saltValue="ZcHFKZlwh5OsB9vKn69YaSookVurP/qmD7FBmkMbtmwxa8VzXzvmbUxuBGPmzFJCnCq2N/zefOnabKQpL4uqLg==" hashValue="ifeCnZwETFnwYCrYrB356SulvBosB8gbUBR2zK+UmE+Zf+ddZGQ41Dfh00/a5dz3+ANJAtY2wwiioY8LTrZA1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Vendel Jiří, Ing.</dc:creator>
  <cp:lastModifiedBy>Vendel Jiří, Ing.</cp:lastModifiedBy>
  <dcterms:created xsi:type="dcterms:W3CDTF">2022-09-13T09:15:38Z</dcterms:created>
  <dcterms:modified xsi:type="dcterms:W3CDTF">2022-09-13T09:15:43Z</dcterms:modified>
</cp:coreProperties>
</file>